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9210" activeTab="0"/>
  </bookViews>
  <sheets>
    <sheet name="2013" sheetId="1" r:id="rId1"/>
    <sheet name="Лист2" sheetId="2" r:id="rId2"/>
    <sheet name="Лист3" sheetId="3" r:id="rId3"/>
  </sheets>
  <definedNames>
    <definedName name="_xlnm.Print_Area" localSheetId="0">'2013'!$A$1:$O$104</definedName>
  </definedNames>
  <calcPr fullCalcOnLoad="1"/>
</workbook>
</file>

<file path=xl/sharedStrings.xml><?xml version="1.0" encoding="utf-8"?>
<sst xmlns="http://schemas.openxmlformats.org/spreadsheetml/2006/main" count="499" uniqueCount="257">
  <si>
    <t>№</t>
  </si>
  <si>
    <t>Предмет контракта</t>
  </si>
  <si>
    <t>Способ размещения заказа</t>
  </si>
  <si>
    <t>Дата размещения заказа</t>
  </si>
  <si>
    <t>Дата подведения итогов</t>
  </si>
  <si>
    <t>Начальная максимальная цена заказа</t>
  </si>
  <si>
    <t>Цена контракта</t>
  </si>
  <si>
    <t>Экономия</t>
  </si>
  <si>
    <t>Срок исполнения контракта</t>
  </si>
  <si>
    <t>Сведения об исполнении контракта</t>
  </si>
  <si>
    <t>Открытый аукцион в электронной форме</t>
  </si>
  <si>
    <t>Внесены первичные сведения о контракте (на сайте)</t>
  </si>
  <si>
    <t>Внесены сведения об исполнении контракта (на сайте)</t>
  </si>
  <si>
    <t>Номер и дата заключения контракта</t>
  </si>
  <si>
    <t>Исполняется</t>
  </si>
  <si>
    <t>Заказчик</t>
  </si>
  <si>
    <t>Администрация</t>
  </si>
  <si>
    <t>МКОУ СОШ №4</t>
  </si>
  <si>
    <t>МКОУ СОШ №8</t>
  </si>
  <si>
    <t xml:space="preserve">Специалист 1 категории планово-экономического отдела по формированию и размещению муниципального заказа городского округа Верхний Тагил  _______________     Абрамова И.Е.
</t>
  </si>
  <si>
    <t xml:space="preserve">Наименование, место нахождение ЮЛ; ФИО, место жительства ФЛ; ИНН, конт. тел.  </t>
  </si>
  <si>
    <t xml:space="preserve">МУП "Благоустройство" ИНН 6621015794, Свердловская обл. г.Верхний Тагил ул. Островского 56 тел. (34357) 23546 </t>
  </si>
  <si>
    <t>МКОУ СОШ №10</t>
  </si>
  <si>
    <t>Отдел по управлению образованием</t>
  </si>
  <si>
    <t>внесены</t>
  </si>
  <si>
    <t>Поставка мяса (включая птицу) и пищевые субпродукты для муниципальных нужд об-разовательных учреждений городского окру-га Верхний Тагил на первое полугодие 2013 года</t>
  </si>
  <si>
    <t>Поставка молочных продуктов питания для муниципальных нужд образовательных уч-реждений городского округа Верхний Тагил на первое полугодие 2013 года</t>
  </si>
  <si>
    <t xml:space="preserve">Выполнение работ по содержанию автомобильных дорог местного значения и сооружений на них в городском округе Верхний Тагил в 2013 году </t>
  </si>
  <si>
    <t>Оказание услуг по организации отдыха и оздоровления детей и подростков, в детских санаториях и санаторно-оздоровительных лагерях круглогодичного действия в 2013 году</t>
  </si>
  <si>
    <t>МКДОУ ЦРР №9</t>
  </si>
  <si>
    <t>МКДОУ №17</t>
  </si>
  <si>
    <t>МКДОУ №22</t>
  </si>
  <si>
    <t>МКДОУ №25</t>
  </si>
  <si>
    <t>МКДОУ №32</t>
  </si>
  <si>
    <t>Администрация УО</t>
  </si>
  <si>
    <t xml:space="preserve">СОВМЕСТНЫЕ ТОРГИ </t>
  </si>
  <si>
    <t>№2-0185999-01 от 18.02.13</t>
  </si>
  <si>
    <t>№2-0223431-01 от 19.02.13</t>
  </si>
  <si>
    <t>№2-0186054-01 от 18.02.13</t>
  </si>
  <si>
    <t>№2-0185998-01 от 17.02.13</t>
  </si>
  <si>
    <t>№2-0094021-01 от 18.02.13</t>
  </si>
  <si>
    <t>№2-0186047-01 от 18.02.13</t>
  </si>
  <si>
    <t>№2-0186048-01 от 18.02.13</t>
  </si>
  <si>
    <t>№2-0094030-01 от 18.02.13</t>
  </si>
  <si>
    <t>ИП Киселева Л.И. ИНН 661600009788, 624162, Свердловская обл., г.В-Тагил, ул. Ломоносова 23, тел. (34357)25909, +79045405054</t>
  </si>
  <si>
    <t>№1-0223431-01 от 25.02.13</t>
  </si>
  <si>
    <t>№1-0186054-01 от 25.02.13</t>
  </si>
  <si>
    <t>№1-0094021-01 от 23.02.13</t>
  </si>
  <si>
    <t>№1-0185999-01 от 25.02.13</t>
  </si>
  <si>
    <t>№1-0186047-01 от 25.02.13</t>
  </si>
  <si>
    <t>№1-0186048-01 от 25.02.13</t>
  </si>
  <si>
    <t>№1-0094030-01 от 25.02.13</t>
  </si>
  <si>
    <t>№0162300013213000003-0099375-01 от 19.02.2013</t>
  </si>
  <si>
    <t>внесены 20.02.2013</t>
  </si>
  <si>
    <t>Поставка оборудования для автоматизации рабочих мест сотрудников администрации и муниципальных учреждений городского округа Верхний Тагил, оказывающих муниципальные услуги в электронном виде</t>
  </si>
  <si>
    <r>
      <t xml:space="preserve">Открытый аукцион в электронной форме       </t>
    </r>
    <r>
      <rPr>
        <b/>
        <sz val="10"/>
        <rFont val="Times New Roman"/>
        <family val="1"/>
      </rPr>
      <t>для СМП</t>
    </r>
  </si>
  <si>
    <t>ООО "Урал-Милленниум" ИНН 6661105980,  Свердловская обл., г. Екатеринбург, ул. Куйбышева 55  тел. (343)2579429</t>
  </si>
  <si>
    <t>открытый конкурс -0</t>
  </si>
  <si>
    <t>ИП Кузнецов Д. А. ИНН 660100040749,     Свердловская обл., г. Алапаевск, п. Западный, ул. Трудовая 16 тел. (343 46) 32842</t>
  </si>
  <si>
    <t>№0162300013213000005-0099375-01 от 04.04.2013</t>
  </si>
  <si>
    <t>внесены 04.04.2013</t>
  </si>
  <si>
    <t xml:space="preserve">Поставка бумаги для офисной техники и канцелярских товаров для нужд администра-ции городского округа Верхний Тагил. </t>
  </si>
  <si>
    <t>№1 от 27.02.2013</t>
  </si>
  <si>
    <t>до 10.03.2013</t>
  </si>
  <si>
    <t>Исполнен полностью (Платежное поручение №349 от 11.04.2013)</t>
  </si>
  <si>
    <t>внесены 27.02.2013</t>
  </si>
  <si>
    <t>внесены 15.04.2013</t>
  </si>
  <si>
    <t>ООО "Канц-Ек" ИНН 6672302349  Свердловская обл., г. Екатеринбург, ул. Щорса 7 к 243  (343) 3787261</t>
  </si>
  <si>
    <r>
      <t xml:space="preserve">Запрос котировок </t>
    </r>
    <r>
      <rPr>
        <b/>
        <sz val="10"/>
        <rFont val="Times New Roman"/>
        <family val="1"/>
      </rPr>
      <t>для СМП</t>
    </r>
  </si>
  <si>
    <t>Поставка автобуса для перевозки детей для нужд Муниципального казенного учрежде-ния средняя образовательная школа №4</t>
  </si>
  <si>
    <t>Выполнение работ по  ремонту  пола первого этажа с заменой на более прочные материалы в здании  Муниципального казенного учреждения средняя образовательная школа №4</t>
  </si>
  <si>
    <t>Выполнение работ по ремонту дворовых территорий многоквартирных домов, проездов к дворовым территориям многоквартирных домов в квартале № 1 (дома №№ 40,42,44 по ул. Нахимова, дома №№ 75,77,79 по ул. Ленина, дома №№ 2,4 по ул. Садовая, дома №№ 1,3 по ул. Чехова) в городе Верхний Тагил</t>
  </si>
  <si>
    <t>до 01.09.2013</t>
  </si>
  <si>
    <t>внесены 29.04.2013</t>
  </si>
  <si>
    <t>ОАО "Юбилейный"- филлиал ОАО "Санаторий профилакторий "Лукоморье"ИНН 5635008080 Свердловская область, г. Верхний Тагил, ул. Ленина д.83 тел. (34357)24543</t>
  </si>
  <si>
    <t>01.07.2013.</t>
  </si>
  <si>
    <t>ООО "Ремстройсервис" ИНН 6629008735 Свердловская обл., г. Новоуральск, ул. Чурина д.12/2-4   тел. +79221079498</t>
  </si>
  <si>
    <t>ООО "Промышленные технологии" ИНН 5260250347 Нижегородская обл. г. Нижний Новгород, ул. Переходникова д.1"д"  тел. (831) 2931370</t>
  </si>
  <si>
    <t>ООО "Стройкомплект" ИНН 6671413913 Свердловская обл., г. Екатеринбург, ул. Московская д.77-232  тел.+79827179288</t>
  </si>
  <si>
    <t>Исполнен полностью (Платежное поручение №350 от 11.04.2013)</t>
  </si>
  <si>
    <t>Исполнен полностью</t>
  </si>
  <si>
    <t>Поставка мяса и пищевых субпродуктов для муниципальных нужд образовательных уч-реждений городского округа Верхний Тагил на второе полугодие 2013 года</t>
  </si>
  <si>
    <t>Поставка молочных продуктов питания для муниципальных нужд образовательных уч-реждений городского округа Верхний Тагил на второе полугодие 2013 года.</t>
  </si>
  <si>
    <t>Поставка мяса птицы и полуфабрикатов из мяса птицы для муниципальных нужд обра-зовательных учреждений городского округа Верхний Тагил на второе полугодие 2013 года</t>
  </si>
  <si>
    <t xml:space="preserve">Выполнение работ по частичному ремонту кровли (замена воронок) в здании Муниципального бюджетного дошкольного образовательного учреждения Центр развития ребенка – детский сад № 9  </t>
  </si>
  <si>
    <t>Поставка молочных продуктов питания для нужд муниципального бюджетного дошкольного образовательного учреждения Центр развития ребенка – детский сад № 9</t>
  </si>
  <si>
    <t>Поставка компьютерного оборудования для нужд Муниципального бюджетного учреж-дения средняя образовательная школа №4</t>
  </si>
  <si>
    <t>Проектирование объекта: «Капитальный ремонт автомобильной дороги по ул. Спорта - 793 метра (от ул. Ленина до ул. Белинского), ул. Белинского - 391 метр (от ул. Спорта до ул. Пролетарской) в городе Верхний Тагил».</t>
  </si>
  <si>
    <t>Поставка компьютерного оборудования для нужд Муниципального бюджетного общеобразовательного учреждения средняя общеобразовательная школа № 8</t>
  </si>
  <si>
    <t>Выполнение работ по подготовке проекта планировки и межевания территории с градостроительными планами земельных участков на площади 11, 6 га  в микрорайоне «Архангельский» в городе Верхний Тагил.</t>
  </si>
  <si>
    <t>№ 0162300013213000007-0223431-02 от 09.07.2013</t>
  </si>
  <si>
    <t>№ 0162300013213000006-0189188-01 от 29.04.2013</t>
  </si>
  <si>
    <t>Исполнен полностью (Платежное поручение №144 от 22.05.2013)</t>
  </si>
  <si>
    <t>внесены 24.05.2013</t>
  </si>
  <si>
    <t>№ 0162300013213000008-0223431-01 от 09.07.2013</t>
  </si>
  <si>
    <t>внесены 11.07.2013</t>
  </si>
  <si>
    <t>Исполнен полностью (Платежное поручение №902 от 05.09.2013)</t>
  </si>
  <si>
    <t>до 10.08.2013</t>
  </si>
  <si>
    <t>внесены 09.09.2013</t>
  </si>
  <si>
    <t>МБДОУ ЦРР №9</t>
  </si>
  <si>
    <t>МБОУ СОШ №4</t>
  </si>
  <si>
    <t>МБОУ СОШ №8</t>
  </si>
  <si>
    <t>ООО "Интеграция" ИНН 6658394122 Свердловская обл., г. Екатеринбург, ул. Заводская д.27-307   тел. (343) 2784410</t>
  </si>
  <si>
    <t>№ 0162300013213000017-0223431-01 от 28.09.2013</t>
  </si>
  <si>
    <t>до 19.10.2013</t>
  </si>
  <si>
    <t>внесены 01.10.2013</t>
  </si>
  <si>
    <t>Исполнено полностью</t>
  </si>
  <si>
    <t>до 29.08.2013</t>
  </si>
  <si>
    <t>№ 0162300013213000009-0099375-01 от 15.07.2013</t>
  </si>
  <si>
    <t>внесены 15.07.2013</t>
  </si>
  <si>
    <t>№ 0162300013213000010-0099375-01 от 01.08.2013</t>
  </si>
  <si>
    <t>до 20.10.2013</t>
  </si>
  <si>
    <t>внесены 01.08.2013</t>
  </si>
  <si>
    <t>ООО "Технология 2000" ИНН 6674182647 , г. Екатеринбург, ул. Чапаева 7 к Л оф 304   тел. (343) 2578292</t>
  </si>
  <si>
    <t xml:space="preserve">Запрос котировок </t>
  </si>
  <si>
    <t>№0162300013213000016-01 от 23.09.2013 г</t>
  </si>
  <si>
    <t>до 31.12.2013</t>
  </si>
  <si>
    <t>внесены 26.09.2013</t>
  </si>
  <si>
    <t>МБУС "СОК"</t>
  </si>
  <si>
    <t>№0162300013213000015-0481444-01 от 20.09.2013 г</t>
  </si>
  <si>
    <t>до 01.10.2013</t>
  </si>
  <si>
    <t>ООО "Электросервис" ИНН 6616005039 624162, Свердловская обл., г.В-Тагил, ул. Розы Люксембург д.80 (343 57) 24744</t>
  </si>
  <si>
    <t>Исполнен полностью (Платежное поручение №90  от 02.10.2013)</t>
  </si>
  <si>
    <t>Выполнение работ по замене электроосвещения в здании Муниципального бюджетного учреждения спорта «Спортивно-оздоровительного комплекса» городского округа Верхний Тагил  на светодиодные светильники.</t>
  </si>
  <si>
    <t>внесены 20.09.2013</t>
  </si>
  <si>
    <t>МБОУ СОШ №10</t>
  </si>
  <si>
    <t>МБДОУ №17</t>
  </si>
  <si>
    <t>МБДОУ №22</t>
  </si>
  <si>
    <t>МБДОУ №25</t>
  </si>
  <si>
    <r>
      <t xml:space="preserve">Открытый аукцион в электронной форме      </t>
    </r>
    <r>
      <rPr>
        <b/>
        <sz val="10"/>
        <rFont val="Times New Roman"/>
        <family val="1"/>
      </rPr>
      <t xml:space="preserve"> для СМП</t>
    </r>
  </si>
  <si>
    <t>№13-0185998-01 от 25.08.2013</t>
  </si>
  <si>
    <t>№13-0186047-01 от 28.08.2013</t>
  </si>
  <si>
    <t>№13-0186054-01 от 27.08.2013</t>
  </si>
  <si>
    <t>№13-0223431-01 от 28.08.2013</t>
  </si>
  <si>
    <t>до 12.2013</t>
  </si>
  <si>
    <t>внесены 28.08.2013</t>
  </si>
  <si>
    <t>внесены 30.08.2013</t>
  </si>
  <si>
    <t>внесены 29.08.2013</t>
  </si>
  <si>
    <t>№12-0186047-01 от 28.08.2013</t>
  </si>
  <si>
    <t>№12-0186054-01 от 27.08.2013</t>
  </si>
  <si>
    <t>№12-0223431-01 от 28.08.2013</t>
  </si>
  <si>
    <t>№12-0094021-01 от 27.08.2013</t>
  </si>
  <si>
    <t>внесены 02.09.2013</t>
  </si>
  <si>
    <t>№12-0186048-01 от 26.08.2013</t>
  </si>
  <si>
    <t>внесены 26.08.2013</t>
  </si>
  <si>
    <t>№11-0094021-01 от 19.08.2013</t>
  </si>
  <si>
    <t>№11-0186048-01 от 20.08.2013</t>
  </si>
  <si>
    <t>внесены 21.08.2013</t>
  </si>
  <si>
    <t>№11-0186054-01 от 19.08.2013</t>
  </si>
  <si>
    <t>внесены 22.08.2013</t>
  </si>
  <si>
    <t>№11-0185998-01 от 21.08.2013</t>
  </si>
  <si>
    <t>внесены 23.08.2013</t>
  </si>
  <si>
    <t>№11-0223431-01 от 22.08.2013</t>
  </si>
  <si>
    <t>№11-0186047-01 от 22.08.2013</t>
  </si>
  <si>
    <t>№11-0185999-01 от 23.08.2013</t>
  </si>
  <si>
    <t xml:space="preserve">                                      из них 4 аукциона для СМП</t>
  </si>
  <si>
    <t xml:space="preserve">Открытый аукцион в электронной форме не состоялся по причине отсутствия заявок.                                                                                          Начальная (максимальная) цена - 490 000 руб. </t>
  </si>
  <si>
    <t xml:space="preserve">Открытый аукцион в электронной форме не состоялся по причине отсутствия заявок.                                                                                                        Начальная (максимальная) цена - 67 924 руб. </t>
  </si>
  <si>
    <t xml:space="preserve">внесены 07.10.2013 </t>
  </si>
  <si>
    <t>Выполнение работ по замене деревянных оконных блоков на оконные блоки противопожарные ОП1-60 (огнестойкие) в здании Муниципального бюджетного дошкольного образовательного учреждения  детский сад №32 общеразвивающего вида с приоритетным осуществлением познава-тельно-речевого  развития</t>
  </si>
  <si>
    <t>Выполнение работ по частичному ремонту помещений в здании Муниципального бюджетного дошкольного образовательного учреждения Центр развития ребенка – детский сад № 9</t>
  </si>
  <si>
    <t>Поставка столов ученических лабораторных химических для нужд Муниципального бюджетного общеобразовательного учреждения средняя общеобразовательная школа № 8</t>
  </si>
  <si>
    <t>Проведение энергетического аудита объектов муниципальной собственности городского округа Верхний Тагил, с разработкой отчета, содержащего перечень мероприятий по энергосбережению и повышению энергоэффективности, и составление энергетического паспорта каждого объекта</t>
  </si>
  <si>
    <t>Оказание финансовых услуг по открытию и ведению банковских счетов, по учету денежных средств, предназначенных для операций с наличными денежными средствами муниципальных учреждений  городского округа Верхний Тагил.</t>
  </si>
  <si>
    <t>Выполнение работ по устройству снежного городка в городе Верхний Тагил и по установке и оформлению живых елей в п. Половинный и п. Белоречка.</t>
  </si>
  <si>
    <t>Поставка продуктов питания для нужд муниципального бюджетного дошкольного образовательного учреждения Центр развития ребенка – детский сад № 9</t>
  </si>
  <si>
    <t>Проектирование объекта: «Капитальный ремонт автомобильной дороги по ул. Спорта - 793 метра (от ул. Ленина до ул. Белинского), ул. Белинского - 391 метр (от ул. Спорта до ул. Пролетарской) в городе Верхний Тагил»</t>
  </si>
  <si>
    <t>Выполнение работ по содержанию автомобильных дорог местного значения и сооружений на них в городском округе Верхний Тагил в 2014 году</t>
  </si>
  <si>
    <t xml:space="preserve">Выполнение работ по ремонту помещения столовой Муниципального бюджетного общеобразовательного учреждения средней общеобразовательной школы №4   </t>
  </si>
  <si>
    <t>Поставка мяса и пищевых субпродуктов для нужд образовательных учреждений городского округа Верхний Тагил на первое полугодие 2014 года</t>
  </si>
  <si>
    <t>Поставка мяса птицы и полуфабрикатов из мяса птицы для нужд образовательных учреждений городского округа Верхний Тагил на первое полугодие 2014 года</t>
  </si>
  <si>
    <t>Выполнение работ по ремонту сети уличного освещения на территории городского округа Верхний Тагил</t>
  </si>
  <si>
    <t>Поставка автомобильного бензина для нужд Муниципального казенного учреждения «Комплексный расчетный центр городского округа Верхний Тагил»</t>
  </si>
  <si>
    <t>Оказание услуг по охране объекта Муници-пальное бюджетное  дошкольное образова-тельного учреждение детский сад № 25</t>
  </si>
  <si>
    <t>Исполнен полностью (Платежное поручение №1247 от 13.11.2013)</t>
  </si>
  <si>
    <t>внесены 18.11.2013</t>
  </si>
  <si>
    <t>внесены 19.12.2013</t>
  </si>
  <si>
    <t>до 27.12.2013 г.</t>
  </si>
  <si>
    <t>№0162300013213000022-0186054-01 от 27.11.2013 г.</t>
  </si>
  <si>
    <t>внесены 30.11.2013</t>
  </si>
  <si>
    <t>№0162300013213000019-0186054-01 от 16.10.2013 г.</t>
  </si>
  <si>
    <t>до 06.11.2013 г.</t>
  </si>
  <si>
    <t>Исполнено полностью (Платежное поручение №1196 от 27.11.2013 г.)</t>
  </si>
  <si>
    <t>внесены 02.12.2013</t>
  </si>
  <si>
    <t>ООО "Парад-Компьютерные технологии" ИНН 6661051414, 620144, г.Екатеринбург, ул.Куйбышева 55, тел. (343) 2575208</t>
  </si>
  <si>
    <t>ООО ТК "Креатив" ИНН 6670331400, 620137, г.Екатеринбург, ул.Ботаническая 28 оф 4, тел. (343) 2283087</t>
  </si>
  <si>
    <t>МБДОУ №32</t>
  </si>
  <si>
    <t>№0162300013213000021-0094021-02 от 21.11.2013 г.</t>
  </si>
  <si>
    <t>до 21.12.2013 г.</t>
  </si>
  <si>
    <t>внесены 21.11.2013</t>
  </si>
  <si>
    <t>ООО "Межрегиональная строительная компания" ИНН 6629026029, 624132, г.Новоуральск, ул.Победы 4.1.29,  тел. (343) 70 96158</t>
  </si>
  <si>
    <t>№0162300013213000026 от 11.12.2013 г.</t>
  </si>
  <si>
    <t>до 31.12.2013 г.</t>
  </si>
  <si>
    <t>внесены 13.12.2013</t>
  </si>
  <si>
    <t>Исполнен полностью (Платежное поручение №1221  от 25.10.2013)</t>
  </si>
  <si>
    <t>внесены 28.10.2013</t>
  </si>
  <si>
    <t>№4 от 19.12.2013 г.</t>
  </si>
  <si>
    <t>до 25.12.2013 г.</t>
  </si>
  <si>
    <t>ИП Татауров Леонид Аннининович ИНН 662900001439, 264136 г. Новоуральск ул. Жигаловского 2/2-125 тел. 8 343 70 64913</t>
  </si>
  <si>
    <t>Финансовый отдел</t>
  </si>
  <si>
    <t>№0162300013213000020-0094030-01 от 26.11.2013 г.</t>
  </si>
  <si>
    <t>до 26.12.2013 г.</t>
  </si>
  <si>
    <t>внесены 26.11.2013</t>
  </si>
  <si>
    <t>до 20.12.2013 г.</t>
  </si>
  <si>
    <t>Исполняется с нарушением по срокам оплаты</t>
  </si>
  <si>
    <t>ООО "Квант" ИНН 6670398765 620062, г. Екатеринбург, ул. Генеральская д.3 оф. 224,227, 229 тел 8 343 3851274</t>
  </si>
  <si>
    <t>№0162300013213000023-0099375-01 от 02.12.2013 г.</t>
  </si>
  <si>
    <t>№ 0162300013213000024-0235231-01 от 09.12.2013 г.</t>
  </si>
  <si>
    <t>до 31.12.2018 г.</t>
  </si>
  <si>
    <t>внесены 11.12.2013</t>
  </si>
  <si>
    <t>ОАО "Сбербанк России" ИНН 7707083893, 117997 г. Москва ул. Вавилова 19 Филлиал Свердловское отделение №7003 ОАО "Сбербанк россии" 620041 г. Екатеринбург ул. Шевченко 12 почтовый адрес ул. Московская 11 тел 8 343 2695138</t>
  </si>
  <si>
    <t>№0162300013213000025-0099375-01 от 16.12.2013 г.</t>
  </si>
  <si>
    <t>до 20.02.2014</t>
  </si>
  <si>
    <t>внесены 16.12.2013</t>
  </si>
  <si>
    <t>ООО "Технодор" ИНН 7202243200, 625014, г. Тюмень, ул. Чекистов д.31 стр 10 тел 8 902 624 00 00</t>
  </si>
  <si>
    <r>
      <rPr>
        <sz val="10"/>
        <color indexed="10"/>
        <rFont val="Times New Roman"/>
        <family val="1"/>
      </rPr>
      <t>контракт не заключен</t>
    </r>
    <r>
      <rPr>
        <sz val="10"/>
        <rFont val="Times New Roman"/>
        <family val="1"/>
      </rPr>
      <t xml:space="preserve"> № 0162300013213000033-0099375-01 </t>
    </r>
    <r>
      <rPr>
        <sz val="10"/>
        <color indexed="10"/>
        <rFont val="Times New Roman"/>
        <family val="1"/>
      </rPr>
      <t>от 03.01.2014 г.</t>
    </r>
  </si>
  <si>
    <t>до 03.03.2014</t>
  </si>
  <si>
    <t>Исполняется в 2014 году</t>
  </si>
  <si>
    <t>МКУ "КРЦ"</t>
  </si>
  <si>
    <t>Запрос котировок</t>
  </si>
  <si>
    <t>до 31.07.2014</t>
  </si>
  <si>
    <t>ИП Полторацкая Анастасия Викторовна ИНН 665903372290, г. Екатеринбург ул. Уральских рабочих 15-14 тел 343 3686662</t>
  </si>
  <si>
    <t>до 31.08.2014</t>
  </si>
  <si>
    <t xml:space="preserve">контракты </t>
  </si>
  <si>
    <t>не</t>
  </si>
  <si>
    <t>заключены</t>
  </si>
  <si>
    <t>до 01.07.2013</t>
  </si>
  <si>
    <t>в 2014 году</t>
  </si>
  <si>
    <t>ООО "Мясная Рада" ИНН 6659221027, г. Екатеринбург, ул. Монтажников д.24-111-114 тел 9221504781</t>
  </si>
  <si>
    <t>Поставка молочных продуктов питания для нужд образовательных учреждений городского округа Верхний Тагил на первое полугодие 2014 года</t>
  </si>
  <si>
    <t>ИП Чудакова Марина Александровна ИНН 662330726889, 622042 г. Нижний Тагил ул. Пархоменко дом 101 кв.38 тел 922 2200302</t>
  </si>
  <si>
    <t>Исполнен полностью (Платежное поручение №1124 от 11.10.2013)</t>
  </si>
  <si>
    <t>внесены 11.10.2013</t>
  </si>
  <si>
    <t>ОТЧЕТ ГЛАВЕ ГОРОДСКОГО ОКРУГА ВЕРХНИЙ ТАГИЛ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 закупках, проведенных по состоянию на 01.01.2014</t>
  </si>
  <si>
    <t>ИТОГО: размещено в 2013 году 35 закупок, из них</t>
  </si>
  <si>
    <t xml:space="preserve">открытый аукцион в электронной форме - 29 </t>
  </si>
  <si>
    <t>запрос котировок – 6</t>
  </si>
  <si>
    <t xml:space="preserve">                                      из них 3 котировки для СМП</t>
  </si>
  <si>
    <t xml:space="preserve">№1 от 30.12.2013 </t>
  </si>
  <si>
    <t>Исполнено полностью (Платежное поручение №601 от 26.12.2013 г.)</t>
  </si>
  <si>
    <t>внесены 27.12.2013</t>
  </si>
  <si>
    <t>№ 0162300013213000027-0099375-01 от 27.12.2013 г.</t>
  </si>
  <si>
    <t xml:space="preserve">внесены 28.12.2013 </t>
  </si>
  <si>
    <t>№ 0162300013213000028-0099375-01 от 30.12.2013 г.</t>
  </si>
  <si>
    <t>внесены 30.12.2013</t>
  </si>
  <si>
    <t>внесены 26.12.2013</t>
  </si>
  <si>
    <t>Исполнено полностью (Платежное поручение №1374 от 25.12.2013 г.)</t>
  </si>
  <si>
    <t>внесены 28.12.2013</t>
  </si>
  <si>
    <t>внесены 31.12.2013</t>
  </si>
  <si>
    <t>Исполнен полностью (Платежное поручение от 31.12.2013)</t>
  </si>
  <si>
    <t>31.12.2013 г.</t>
  </si>
  <si>
    <r>
      <t xml:space="preserve">Исполнен полностью </t>
    </r>
    <r>
      <rPr>
        <sz val="8"/>
        <color indexed="10"/>
        <rFont val="Times New Roman"/>
        <family val="1"/>
      </rPr>
      <t>(ПП)</t>
    </r>
  </si>
  <si>
    <t>Исполнен полностью (Платежное поручение №1371 от 30.12.2013)</t>
  </si>
  <si>
    <t>внесены 07.01.2014</t>
  </si>
  <si>
    <r>
      <rPr>
        <sz val="10"/>
        <color indexed="10"/>
        <rFont val="Times New Roman"/>
        <family val="1"/>
      </rPr>
      <t>контракт не заключен</t>
    </r>
    <r>
      <rPr>
        <sz val="10"/>
        <rFont val="Times New Roman"/>
        <family val="1"/>
      </rPr>
      <t xml:space="preserve">        </t>
    </r>
  </si>
  <si>
    <t xml:space="preserve">Итого заключено в 2013 году 54 контракта </t>
  </si>
  <si>
    <t>на сумму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</si>
</sst>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0"/>
    <numFmt numFmtId="169" formatCode="#,##0.0000"/>
    <numFmt numFmtId="170" formatCode="#,##0.00000"/>
    <numFmt numFmtId="171" formatCode="#,##0.000000"/>
    <numFmt numFmtId="172" formatCode="#,##0.000&quot;р.&quot;"/>
    <numFmt numFmtId="173" formatCode="[$-FC19]d\ mmmm\ yyyy\ &quot;г.&quot;"/>
  </numFmts>
  <fonts count="47"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0"/>
      <color indexed="10"/>
      <name val="Times New Roman"/>
      <family val="1"/>
    </font>
    <font>
      <sz val="8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8"/>
      <color rgb="FFFF0000"/>
      <name val="Times New Roman"/>
      <family val="1"/>
    </font>
    <font>
      <sz val="9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2" fillId="0" borderId="0" xfId="0" applyFont="1" applyAlignment="1">
      <alignment/>
    </xf>
    <xf numFmtId="168" fontId="0" fillId="0" borderId="0" xfId="0" applyNumberFormat="1" applyAlignment="1">
      <alignment/>
    </xf>
    <xf numFmtId="0" fontId="0" fillId="0" borderId="0" xfId="0" applyFill="1" applyAlignment="1">
      <alignment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14" fontId="2" fillId="0" borderId="10" xfId="0" applyNumberFormat="1" applyFont="1" applyBorder="1" applyAlignment="1">
      <alignment horizontal="center" vertical="top" wrapText="1"/>
    </xf>
    <xf numFmtId="14" fontId="2" fillId="0" borderId="11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0" fontId="0" fillId="0" borderId="0" xfId="0" applyBorder="1" applyAlignment="1">
      <alignment/>
    </xf>
    <xf numFmtId="4" fontId="2" fillId="0" borderId="10" xfId="0" applyNumberFormat="1" applyFont="1" applyBorder="1" applyAlignment="1">
      <alignment horizontal="center" vertical="top" wrapText="1"/>
    </xf>
    <xf numFmtId="4" fontId="0" fillId="0" borderId="0" xfId="0" applyNumberFormat="1" applyAlignment="1">
      <alignment/>
    </xf>
    <xf numFmtId="4" fontId="2" fillId="0" borderId="0" xfId="0" applyNumberFormat="1" applyFont="1" applyBorder="1" applyAlignment="1">
      <alignment horizontal="center" vertical="top" wrapText="1"/>
    </xf>
    <xf numFmtId="4" fontId="2" fillId="0" borderId="0" xfId="0" applyNumberFormat="1" applyFont="1" applyAlignment="1">
      <alignment/>
    </xf>
    <xf numFmtId="168" fontId="2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" fillId="33" borderId="12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2" fillId="0" borderId="0" xfId="0" applyFont="1" applyBorder="1" applyAlignment="1">
      <alignment horizontal="center" vertical="top" wrapText="1"/>
    </xf>
    <xf numFmtId="168" fontId="3" fillId="33" borderId="0" xfId="0" applyNumberFormat="1" applyFont="1" applyFill="1" applyBorder="1" applyAlignment="1">
      <alignment horizontal="center" vertical="top" wrapText="1"/>
    </xf>
    <xf numFmtId="0" fontId="2" fillId="33" borderId="0" xfId="0" applyFont="1" applyFill="1" applyBorder="1" applyAlignment="1">
      <alignment horizontal="center" vertical="top" wrapText="1"/>
    </xf>
    <xf numFmtId="4" fontId="3" fillId="33" borderId="10" xfId="0" applyNumberFormat="1" applyFont="1" applyFill="1" applyBorder="1" applyAlignment="1">
      <alignment horizontal="center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 wrapText="1"/>
    </xf>
    <xf numFmtId="4" fontId="2" fillId="0" borderId="11" xfId="0" applyNumberFormat="1" applyFont="1" applyBorder="1" applyAlignment="1">
      <alignment horizontal="center" vertical="top" wrapText="1"/>
    </xf>
    <xf numFmtId="14" fontId="2" fillId="0" borderId="10" xfId="0" applyNumberFormat="1" applyFont="1" applyBorder="1" applyAlignment="1">
      <alignment vertical="center" wrapText="1"/>
    </xf>
    <xf numFmtId="0" fontId="2" fillId="34" borderId="10" xfId="0" applyFont="1" applyFill="1" applyBorder="1" applyAlignment="1">
      <alignment horizontal="center" vertical="top" wrapText="1"/>
    </xf>
    <xf numFmtId="4" fontId="4" fillId="33" borderId="10" xfId="0" applyNumberFormat="1" applyFont="1" applyFill="1" applyBorder="1" applyAlignment="1">
      <alignment horizontal="center" vertical="top" wrapText="1"/>
    </xf>
    <xf numFmtId="168" fontId="3" fillId="33" borderId="10" xfId="0" applyNumberFormat="1" applyFont="1" applyFill="1" applyBorder="1" applyAlignment="1">
      <alignment horizontal="center" vertical="top" wrapText="1"/>
    </xf>
    <xf numFmtId="0" fontId="2" fillId="35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left" vertical="top" wrapText="1"/>
    </xf>
    <xf numFmtId="14" fontId="6" fillId="0" borderId="10" xfId="0" applyNumberFormat="1" applyFont="1" applyBorder="1" applyAlignment="1">
      <alignment horizontal="center" vertical="top" wrapText="1"/>
    </xf>
    <xf numFmtId="14" fontId="5" fillId="33" borderId="10" xfId="0" applyNumberFormat="1" applyFont="1" applyFill="1" applyBorder="1" applyAlignment="1">
      <alignment horizontal="center" vertical="top" wrapText="1"/>
    </xf>
    <xf numFmtId="14" fontId="2" fillId="33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4" fontId="44" fillId="0" borderId="10" xfId="0" applyNumberFormat="1" applyFont="1" applyBorder="1" applyAlignment="1">
      <alignment horizontal="center" vertical="top" wrapText="1"/>
    </xf>
    <xf numFmtId="0" fontId="45" fillId="0" borderId="10" xfId="0" applyFont="1" applyBorder="1" applyAlignment="1">
      <alignment horizontal="center" vertical="top" wrapText="1"/>
    </xf>
    <xf numFmtId="0" fontId="2" fillId="36" borderId="10" xfId="0" applyFont="1" applyFill="1" applyBorder="1" applyAlignment="1">
      <alignment horizontal="center" vertical="top" wrapText="1"/>
    </xf>
    <xf numFmtId="4" fontId="3" fillId="0" borderId="10" xfId="0" applyNumberFormat="1" applyFont="1" applyBorder="1" applyAlignment="1">
      <alignment horizontal="center" vertical="top" wrapText="1"/>
    </xf>
    <xf numFmtId="4" fontId="44" fillId="0" borderId="10" xfId="0" applyNumberFormat="1" applyFont="1" applyBorder="1" applyAlignment="1">
      <alignment horizontal="center" vertical="top" wrapText="1"/>
    </xf>
    <xf numFmtId="14" fontId="44" fillId="33" borderId="10" xfId="0" applyNumberFormat="1" applyFont="1" applyFill="1" applyBorder="1" applyAlignment="1">
      <alignment horizontal="center" vertical="center" wrapText="1"/>
    </xf>
    <xf numFmtId="14" fontId="44" fillId="33" borderId="10" xfId="0" applyNumberFormat="1" applyFont="1" applyFill="1" applyBorder="1" applyAlignment="1">
      <alignment horizontal="center" vertical="top" wrapText="1"/>
    </xf>
    <xf numFmtId="14" fontId="46" fillId="0" borderId="10" xfId="0" applyNumberFormat="1" applyFont="1" applyBorder="1" applyAlignment="1">
      <alignment horizontal="center" vertical="top" wrapText="1"/>
    </xf>
    <xf numFmtId="0" fontId="2" fillId="34" borderId="11" xfId="0" applyFont="1" applyFill="1" applyBorder="1" applyAlignment="1">
      <alignment horizontal="center" vertical="top" wrapText="1"/>
    </xf>
    <xf numFmtId="0" fontId="2" fillId="34" borderId="14" xfId="0" applyFont="1" applyFill="1" applyBorder="1" applyAlignment="1">
      <alignment horizontal="center" vertical="top" wrapText="1"/>
    </xf>
    <xf numFmtId="0" fontId="2" fillId="34" borderId="15" xfId="0" applyFont="1" applyFill="1" applyBorder="1" applyAlignment="1">
      <alignment horizontal="center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14" fontId="2" fillId="0" borderId="11" xfId="0" applyNumberFormat="1" applyFont="1" applyBorder="1" applyAlignment="1">
      <alignment horizontal="center" vertical="top" wrapText="1"/>
    </xf>
    <xf numFmtId="14" fontId="2" fillId="0" borderId="14" xfId="0" applyNumberFormat="1" applyFont="1" applyBorder="1" applyAlignment="1">
      <alignment horizontal="center" vertical="top" wrapText="1"/>
    </xf>
    <xf numFmtId="14" fontId="2" fillId="0" borderId="15" xfId="0" applyNumberFormat="1" applyFont="1" applyBorder="1" applyAlignment="1">
      <alignment horizontal="center" vertical="top" wrapText="1"/>
    </xf>
    <xf numFmtId="49" fontId="2" fillId="0" borderId="11" xfId="0" applyNumberFormat="1" applyFont="1" applyBorder="1" applyAlignment="1">
      <alignment horizontal="left" vertical="center" wrapText="1"/>
    </xf>
    <xf numFmtId="49" fontId="2" fillId="0" borderId="14" xfId="0" applyNumberFormat="1" applyFont="1" applyBorder="1" applyAlignment="1">
      <alignment horizontal="left" vertical="center" wrapText="1"/>
    </xf>
    <xf numFmtId="49" fontId="2" fillId="0" borderId="15" xfId="0" applyNumberFormat="1" applyFont="1" applyBorder="1" applyAlignment="1">
      <alignment horizontal="left" vertical="center" wrapText="1"/>
    </xf>
    <xf numFmtId="0" fontId="2" fillId="36" borderId="11" xfId="0" applyFont="1" applyFill="1" applyBorder="1" applyAlignment="1">
      <alignment horizontal="center" vertical="top" wrapText="1"/>
    </xf>
    <xf numFmtId="0" fontId="2" fillId="36" borderId="14" xfId="0" applyFont="1" applyFill="1" applyBorder="1" applyAlignment="1">
      <alignment horizontal="center" vertical="top" wrapText="1"/>
    </xf>
    <xf numFmtId="0" fontId="2" fillId="36" borderId="15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top" wrapText="1"/>
    </xf>
    <xf numFmtId="0" fontId="2" fillId="33" borderId="14" xfId="0" applyFont="1" applyFill="1" applyBorder="1" applyAlignment="1">
      <alignment horizontal="center" vertical="top" wrapText="1"/>
    </xf>
    <xf numFmtId="0" fontId="2" fillId="33" borderId="15" xfId="0" applyFont="1" applyFill="1" applyBorder="1" applyAlignment="1">
      <alignment horizontal="center" vertical="top" wrapText="1"/>
    </xf>
    <xf numFmtId="4" fontId="2" fillId="0" borderId="10" xfId="0" applyNumberFormat="1" applyFont="1" applyBorder="1" applyAlignment="1">
      <alignment horizontal="center" vertical="top" wrapText="1"/>
    </xf>
    <xf numFmtId="4" fontId="2" fillId="0" borderId="16" xfId="0" applyNumberFormat="1" applyFont="1" applyBorder="1" applyAlignment="1">
      <alignment horizontal="center" vertical="top" wrapText="1"/>
    </xf>
    <xf numFmtId="4" fontId="2" fillId="0" borderId="17" xfId="0" applyNumberFormat="1" applyFont="1" applyBorder="1" applyAlignment="1">
      <alignment horizontal="center" vertical="top" wrapText="1"/>
    </xf>
    <xf numFmtId="0" fontId="2" fillId="34" borderId="11" xfId="0" applyFont="1" applyFill="1" applyBorder="1" applyAlignment="1">
      <alignment horizontal="center" vertical="top" wrapText="1"/>
    </xf>
    <xf numFmtId="0" fontId="2" fillId="34" borderId="14" xfId="0" applyFont="1" applyFill="1" applyBorder="1" applyAlignment="1">
      <alignment horizontal="center" vertical="top" wrapText="1"/>
    </xf>
    <xf numFmtId="0" fontId="2" fillId="34" borderId="15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24" xfId="0" applyFont="1" applyBorder="1" applyAlignment="1">
      <alignment horizontal="center" vertical="top" wrapText="1"/>
    </xf>
    <xf numFmtId="0" fontId="0" fillId="0" borderId="0" xfId="0" applyAlignment="1">
      <alignment horizontal="left" vertical="center" wrapText="1"/>
    </xf>
    <xf numFmtId="0" fontId="3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justify" vertical="top" wrapText="1"/>
    </xf>
    <xf numFmtId="0" fontId="4" fillId="33" borderId="0" xfId="0" applyFont="1" applyFill="1" applyAlignment="1">
      <alignment horizontal="left"/>
    </xf>
    <xf numFmtId="0" fontId="2" fillId="0" borderId="10" xfId="0" applyFont="1" applyBorder="1" applyAlignment="1">
      <alignment horizontal="center" vertical="top" wrapText="1"/>
    </xf>
    <xf numFmtId="0" fontId="3" fillId="33" borderId="10" xfId="0" applyFont="1" applyFill="1" applyBorder="1" applyAlignment="1">
      <alignment horizontal="left" vertical="top" wrapText="1"/>
    </xf>
    <xf numFmtId="168" fontId="2" fillId="33" borderId="10" xfId="0" applyNumberFormat="1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5"/>
  <sheetViews>
    <sheetView tabSelected="1" zoomScalePageLayoutView="0" workbookViewId="0" topLeftCell="A1">
      <selection activeCell="L91" sqref="L91"/>
    </sheetView>
  </sheetViews>
  <sheetFormatPr defaultColWidth="9.00390625" defaultRowHeight="12.75"/>
  <cols>
    <col min="1" max="1" width="3.625" style="26" customWidth="1"/>
    <col min="2" max="2" width="17.25390625" style="0" customWidth="1"/>
    <col min="3" max="3" width="35.875" style="0" customWidth="1"/>
    <col min="4" max="4" width="11.125" style="0" customWidth="1"/>
    <col min="5" max="5" width="9.25390625" style="0" customWidth="1"/>
    <col min="6" max="6" width="9.625" style="0" customWidth="1"/>
    <col min="7" max="7" width="13.625" style="0" customWidth="1"/>
    <col min="8" max="8" width="14.00390625" style="0" customWidth="1"/>
    <col min="9" max="9" width="13.00390625" style="0" customWidth="1"/>
    <col min="10" max="10" width="13.625" style="0" customWidth="1"/>
    <col min="11" max="11" width="12.125" style="0" customWidth="1"/>
    <col min="12" max="12" width="11.625" style="0" customWidth="1"/>
    <col min="13" max="13" width="9.25390625" style="0" hidden="1" customWidth="1"/>
    <col min="14" max="14" width="9.625" style="45" hidden="1" customWidth="1"/>
    <col min="15" max="15" width="41.00390625" style="0" customWidth="1"/>
  </cols>
  <sheetData>
    <row r="1" spans="1:15" ht="43.5" customHeight="1">
      <c r="A1" s="81" t="s">
        <v>233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</row>
    <row r="2" spans="1:15" ht="19.5" customHeight="1">
      <c r="A2" s="23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2"/>
    </row>
    <row r="3" spans="1:16" ht="92.25" customHeight="1">
      <c r="A3" s="24" t="s">
        <v>0</v>
      </c>
      <c r="B3" s="4" t="s">
        <v>15</v>
      </c>
      <c r="C3" s="4" t="s">
        <v>1</v>
      </c>
      <c r="D3" s="4" t="s">
        <v>2</v>
      </c>
      <c r="E3" s="4" t="s">
        <v>3</v>
      </c>
      <c r="F3" s="4" t="s">
        <v>4</v>
      </c>
      <c r="G3" s="4" t="s">
        <v>5</v>
      </c>
      <c r="H3" s="4" t="s">
        <v>6</v>
      </c>
      <c r="I3" s="4" t="s">
        <v>7</v>
      </c>
      <c r="J3" s="4" t="s">
        <v>13</v>
      </c>
      <c r="K3" s="4" t="s">
        <v>8</v>
      </c>
      <c r="L3" s="4" t="s">
        <v>9</v>
      </c>
      <c r="M3" s="4" t="s">
        <v>11</v>
      </c>
      <c r="N3" s="11" t="s">
        <v>12</v>
      </c>
      <c r="O3" s="13" t="s">
        <v>20</v>
      </c>
      <c r="P3" s="15"/>
    </row>
    <row r="4" spans="1:16" s="22" customFormat="1" ht="15.75" customHeight="1">
      <c r="A4" s="33"/>
      <c r="B4" s="5" t="s">
        <v>34</v>
      </c>
      <c r="C4" s="31" t="s">
        <v>35</v>
      </c>
      <c r="D4" s="60" t="s">
        <v>10</v>
      </c>
      <c r="E4" s="63">
        <v>41302</v>
      </c>
      <c r="F4" s="63">
        <v>41310</v>
      </c>
      <c r="G4" s="35">
        <f>SUM(G5:G12)</f>
        <v>1886348.08</v>
      </c>
      <c r="H4" s="35">
        <f>SUM(H5:H12)</f>
        <v>1886348.08</v>
      </c>
      <c r="I4" s="16">
        <f>G4-H4</f>
        <v>0</v>
      </c>
      <c r="J4" s="5"/>
      <c r="K4" s="5"/>
      <c r="L4" s="5"/>
      <c r="M4" s="5" t="s">
        <v>24</v>
      </c>
      <c r="N4" s="5"/>
      <c r="O4" s="32"/>
      <c r="P4" s="21"/>
    </row>
    <row r="5" spans="1:16" ht="24.75" customHeight="1">
      <c r="A5" s="54">
        <v>1</v>
      </c>
      <c r="B5" s="5" t="s">
        <v>17</v>
      </c>
      <c r="C5" s="57" t="s">
        <v>25</v>
      </c>
      <c r="D5" s="61"/>
      <c r="E5" s="64"/>
      <c r="F5" s="64"/>
      <c r="G5" s="16">
        <v>363025.4</v>
      </c>
      <c r="H5" s="16">
        <v>363025.4</v>
      </c>
      <c r="I5" s="16">
        <f aca="true" t="shared" si="0" ref="I5:I12">G5-H5</f>
        <v>0</v>
      </c>
      <c r="J5" s="5" t="s">
        <v>37</v>
      </c>
      <c r="K5" s="7">
        <v>41537</v>
      </c>
      <c r="L5" s="9" t="s">
        <v>106</v>
      </c>
      <c r="M5" s="36">
        <v>41327</v>
      </c>
      <c r="N5" s="44">
        <v>41541</v>
      </c>
      <c r="O5" s="66" t="s">
        <v>44</v>
      </c>
      <c r="P5" s="15"/>
    </row>
    <row r="6" spans="1:16" ht="24.75" customHeight="1">
      <c r="A6" s="55"/>
      <c r="B6" s="34" t="s">
        <v>18</v>
      </c>
      <c r="C6" s="58"/>
      <c r="D6" s="61"/>
      <c r="E6" s="64"/>
      <c r="F6" s="64"/>
      <c r="G6" s="16">
        <v>801206.7</v>
      </c>
      <c r="H6" s="16">
        <v>801206.7</v>
      </c>
      <c r="I6" s="16">
        <f t="shared" si="0"/>
        <v>0</v>
      </c>
      <c r="J6" s="5" t="s">
        <v>38</v>
      </c>
      <c r="K6" s="7">
        <v>41455</v>
      </c>
      <c r="L6" s="9" t="s">
        <v>106</v>
      </c>
      <c r="M6" s="36">
        <v>41327</v>
      </c>
      <c r="N6" s="51">
        <v>41639</v>
      </c>
      <c r="O6" s="67"/>
      <c r="P6" s="15"/>
    </row>
    <row r="7" spans="1:16" ht="24.75" customHeight="1">
      <c r="A7" s="55"/>
      <c r="B7" s="5" t="s">
        <v>22</v>
      </c>
      <c r="C7" s="58"/>
      <c r="D7" s="61"/>
      <c r="E7" s="64"/>
      <c r="F7" s="64"/>
      <c r="G7" s="16">
        <v>89694.54</v>
      </c>
      <c r="H7" s="16">
        <v>89694.54</v>
      </c>
      <c r="I7" s="16">
        <f t="shared" si="0"/>
        <v>0</v>
      </c>
      <c r="J7" s="5" t="s">
        <v>39</v>
      </c>
      <c r="K7" s="7">
        <v>41455</v>
      </c>
      <c r="L7" s="9" t="s">
        <v>106</v>
      </c>
      <c r="M7" s="36">
        <v>41325</v>
      </c>
      <c r="N7" s="44">
        <v>41533</v>
      </c>
      <c r="O7" s="67"/>
      <c r="P7" s="15"/>
    </row>
    <row r="8" spans="1:16" ht="24.75" customHeight="1">
      <c r="A8" s="55"/>
      <c r="B8" s="5" t="s">
        <v>29</v>
      </c>
      <c r="C8" s="58"/>
      <c r="D8" s="61"/>
      <c r="E8" s="64"/>
      <c r="F8" s="64"/>
      <c r="G8" s="16">
        <v>155000</v>
      </c>
      <c r="H8" s="16">
        <v>155000</v>
      </c>
      <c r="I8" s="16">
        <f t="shared" si="0"/>
        <v>0</v>
      </c>
      <c r="J8" s="5" t="s">
        <v>40</v>
      </c>
      <c r="K8" s="7">
        <v>41455</v>
      </c>
      <c r="L8" s="9" t="s">
        <v>106</v>
      </c>
      <c r="M8" s="36">
        <v>41323</v>
      </c>
      <c r="N8" s="44">
        <v>41530</v>
      </c>
      <c r="O8" s="67"/>
      <c r="P8" s="15"/>
    </row>
    <row r="9" spans="1:16" ht="24.75" customHeight="1">
      <c r="A9" s="55"/>
      <c r="B9" s="5" t="s">
        <v>30</v>
      </c>
      <c r="C9" s="58"/>
      <c r="D9" s="61"/>
      <c r="E9" s="64"/>
      <c r="F9" s="64"/>
      <c r="G9" s="16">
        <v>145183.5</v>
      </c>
      <c r="H9" s="16">
        <v>145183.5</v>
      </c>
      <c r="I9" s="16">
        <f t="shared" si="0"/>
        <v>0</v>
      </c>
      <c r="J9" s="5" t="s">
        <v>36</v>
      </c>
      <c r="K9" s="7">
        <v>41455</v>
      </c>
      <c r="L9" s="9" t="s">
        <v>106</v>
      </c>
      <c r="M9" s="36">
        <v>41325</v>
      </c>
      <c r="N9" s="44">
        <v>41542</v>
      </c>
      <c r="O9" s="67"/>
      <c r="P9" s="15"/>
    </row>
    <row r="10" spans="1:16" ht="24.75" customHeight="1">
      <c r="A10" s="55"/>
      <c r="B10" s="5" t="s">
        <v>31</v>
      </c>
      <c r="C10" s="58"/>
      <c r="D10" s="61"/>
      <c r="E10" s="64"/>
      <c r="F10" s="64"/>
      <c r="G10" s="16">
        <v>44247.54</v>
      </c>
      <c r="H10" s="16">
        <v>44247.54</v>
      </c>
      <c r="I10" s="16">
        <f t="shared" si="0"/>
        <v>0</v>
      </c>
      <c r="J10" s="5" t="s">
        <v>41</v>
      </c>
      <c r="K10" s="7">
        <v>41455</v>
      </c>
      <c r="L10" s="9" t="s">
        <v>106</v>
      </c>
      <c r="M10" s="36">
        <v>41324</v>
      </c>
      <c r="N10" s="44">
        <v>41485</v>
      </c>
      <c r="O10" s="67"/>
      <c r="P10" s="15"/>
    </row>
    <row r="11" spans="1:16" ht="26.25" customHeight="1">
      <c r="A11" s="55"/>
      <c r="B11" s="5" t="s">
        <v>32</v>
      </c>
      <c r="C11" s="58"/>
      <c r="D11" s="61"/>
      <c r="E11" s="64"/>
      <c r="F11" s="64"/>
      <c r="G11" s="16">
        <v>88350</v>
      </c>
      <c r="H11" s="16">
        <v>88350</v>
      </c>
      <c r="I11" s="16">
        <f t="shared" si="0"/>
        <v>0</v>
      </c>
      <c r="J11" s="5" t="s">
        <v>42</v>
      </c>
      <c r="K11" s="7">
        <v>41455</v>
      </c>
      <c r="L11" s="9" t="s">
        <v>106</v>
      </c>
      <c r="M11" s="36">
        <v>41324</v>
      </c>
      <c r="N11" s="44">
        <v>41479</v>
      </c>
      <c r="O11" s="67"/>
      <c r="P11" s="15"/>
    </row>
    <row r="12" spans="1:16" ht="26.25" customHeight="1">
      <c r="A12" s="56"/>
      <c r="B12" s="5" t="s">
        <v>33</v>
      </c>
      <c r="C12" s="59"/>
      <c r="D12" s="62"/>
      <c r="E12" s="65"/>
      <c r="F12" s="65"/>
      <c r="G12" s="16">
        <v>199640.4</v>
      </c>
      <c r="H12" s="16">
        <v>199640.4</v>
      </c>
      <c r="I12" s="16">
        <f t="shared" si="0"/>
        <v>0</v>
      </c>
      <c r="J12" s="5" t="s">
        <v>43</v>
      </c>
      <c r="K12" s="7">
        <v>41455</v>
      </c>
      <c r="L12" s="9" t="s">
        <v>106</v>
      </c>
      <c r="M12" s="36">
        <v>41324</v>
      </c>
      <c r="N12" s="44">
        <v>41625</v>
      </c>
      <c r="O12" s="68"/>
      <c r="P12" s="15"/>
    </row>
    <row r="13" spans="1:16" s="22" customFormat="1" ht="15.75" customHeight="1">
      <c r="A13" s="78">
        <v>2</v>
      </c>
      <c r="B13" s="5" t="s">
        <v>34</v>
      </c>
      <c r="C13" s="31" t="s">
        <v>35</v>
      </c>
      <c r="D13" s="60" t="s">
        <v>10</v>
      </c>
      <c r="E13" s="63">
        <v>41302</v>
      </c>
      <c r="F13" s="63">
        <v>41316</v>
      </c>
      <c r="G13" s="35">
        <f>SUM(G14:G20)</f>
        <v>1823082.27</v>
      </c>
      <c r="H13" s="35">
        <f>SUM(H14:H20)</f>
        <v>1558735.3599999999</v>
      </c>
      <c r="I13" s="16">
        <f>G13-H13</f>
        <v>264346.91000000015</v>
      </c>
      <c r="J13" s="5"/>
      <c r="K13" s="5"/>
      <c r="L13" s="5"/>
      <c r="M13" s="5" t="s">
        <v>24</v>
      </c>
      <c r="N13" s="5"/>
      <c r="O13" s="32"/>
      <c r="P13" s="21"/>
    </row>
    <row r="14" spans="1:16" ht="24.75" customHeight="1">
      <c r="A14" s="79"/>
      <c r="B14" s="5" t="s">
        <v>17</v>
      </c>
      <c r="C14" s="57" t="s">
        <v>26</v>
      </c>
      <c r="D14" s="61"/>
      <c r="E14" s="64"/>
      <c r="F14" s="64"/>
      <c r="G14" s="16">
        <v>143490.8</v>
      </c>
      <c r="H14" s="16">
        <v>122684.63</v>
      </c>
      <c r="I14" s="16">
        <f aca="true" t="shared" si="1" ref="I14:I20">G14-H14</f>
        <v>20806.169999999984</v>
      </c>
      <c r="J14" s="5" t="s">
        <v>45</v>
      </c>
      <c r="K14" s="7">
        <v>41455</v>
      </c>
      <c r="L14" s="9" t="s">
        <v>80</v>
      </c>
      <c r="M14" s="36">
        <v>41332</v>
      </c>
      <c r="N14" s="44">
        <v>41429</v>
      </c>
      <c r="O14" s="66" t="s">
        <v>58</v>
      </c>
      <c r="P14" s="15"/>
    </row>
    <row r="15" spans="1:16" ht="24.75" customHeight="1">
      <c r="A15" s="79"/>
      <c r="B15" s="5" t="s">
        <v>18</v>
      </c>
      <c r="C15" s="58"/>
      <c r="D15" s="61"/>
      <c r="E15" s="64"/>
      <c r="F15" s="64"/>
      <c r="G15" s="16">
        <v>295311.82</v>
      </c>
      <c r="H15" s="16">
        <v>252491.61</v>
      </c>
      <c r="I15" s="16">
        <f t="shared" si="1"/>
        <v>42820.21000000002</v>
      </c>
      <c r="J15" s="5" t="s">
        <v>46</v>
      </c>
      <c r="K15" s="7">
        <v>41455</v>
      </c>
      <c r="L15" s="9" t="s">
        <v>80</v>
      </c>
      <c r="M15" s="36">
        <v>41331</v>
      </c>
      <c r="N15" s="44">
        <v>41636</v>
      </c>
      <c r="O15" s="67"/>
      <c r="P15" s="15"/>
    </row>
    <row r="16" spans="1:16" ht="24.75" customHeight="1">
      <c r="A16" s="79"/>
      <c r="B16" s="5" t="s">
        <v>29</v>
      </c>
      <c r="C16" s="58"/>
      <c r="D16" s="61"/>
      <c r="E16" s="64"/>
      <c r="F16" s="64"/>
      <c r="G16" s="16">
        <v>401117.16</v>
      </c>
      <c r="H16" s="16">
        <v>342955.17</v>
      </c>
      <c r="I16" s="16">
        <f t="shared" si="1"/>
        <v>58161.98999999999</v>
      </c>
      <c r="J16" s="5" t="s">
        <v>47</v>
      </c>
      <c r="K16" s="7">
        <v>41455</v>
      </c>
      <c r="L16" s="9" t="s">
        <v>80</v>
      </c>
      <c r="M16" s="36">
        <v>41328</v>
      </c>
      <c r="N16" s="44">
        <v>41606</v>
      </c>
      <c r="O16" s="67"/>
      <c r="P16" s="15"/>
    </row>
    <row r="17" spans="1:16" ht="24.75" customHeight="1">
      <c r="A17" s="79"/>
      <c r="B17" s="5" t="s">
        <v>30</v>
      </c>
      <c r="C17" s="58"/>
      <c r="D17" s="61"/>
      <c r="E17" s="64"/>
      <c r="F17" s="64"/>
      <c r="G17" s="16">
        <v>190433.9</v>
      </c>
      <c r="H17" s="16">
        <v>162820.98</v>
      </c>
      <c r="I17" s="16">
        <f t="shared" si="1"/>
        <v>27612.919999999984</v>
      </c>
      <c r="J17" s="5" t="s">
        <v>48</v>
      </c>
      <c r="K17" s="7">
        <v>41455</v>
      </c>
      <c r="L17" s="9" t="s">
        <v>80</v>
      </c>
      <c r="M17" s="36">
        <v>41332</v>
      </c>
      <c r="N17" s="44">
        <v>41529</v>
      </c>
      <c r="O17" s="67"/>
      <c r="P17" s="15"/>
    </row>
    <row r="18" spans="1:16" ht="24.75" customHeight="1">
      <c r="A18" s="79"/>
      <c r="B18" s="5" t="s">
        <v>31</v>
      </c>
      <c r="C18" s="58"/>
      <c r="D18" s="61"/>
      <c r="E18" s="64"/>
      <c r="F18" s="64"/>
      <c r="G18" s="16">
        <v>251513.1</v>
      </c>
      <c r="H18" s="16">
        <v>215043.71</v>
      </c>
      <c r="I18" s="16">
        <f t="shared" si="1"/>
        <v>36469.390000000014</v>
      </c>
      <c r="J18" s="5" t="s">
        <v>49</v>
      </c>
      <c r="K18" s="7">
        <v>41455</v>
      </c>
      <c r="L18" s="9" t="s">
        <v>106</v>
      </c>
      <c r="M18" s="36">
        <v>41330</v>
      </c>
      <c r="N18" s="44">
        <v>41484</v>
      </c>
      <c r="O18" s="67"/>
      <c r="P18" s="15"/>
    </row>
    <row r="19" spans="1:16" ht="26.25" customHeight="1">
      <c r="A19" s="79"/>
      <c r="B19" s="5" t="s">
        <v>32</v>
      </c>
      <c r="C19" s="58"/>
      <c r="D19" s="61"/>
      <c r="E19" s="64"/>
      <c r="F19" s="64"/>
      <c r="G19" s="16">
        <v>193541.19</v>
      </c>
      <c r="H19" s="16">
        <v>165477.73</v>
      </c>
      <c r="I19" s="16">
        <f t="shared" si="1"/>
        <v>28063.459999999992</v>
      </c>
      <c r="J19" s="5" t="s">
        <v>50</v>
      </c>
      <c r="K19" s="7">
        <v>41455</v>
      </c>
      <c r="L19" s="9" t="s">
        <v>106</v>
      </c>
      <c r="M19" s="36">
        <v>41330</v>
      </c>
      <c r="N19" s="44">
        <v>41439</v>
      </c>
      <c r="O19" s="67"/>
      <c r="P19" s="15"/>
    </row>
    <row r="20" spans="1:16" ht="26.25" customHeight="1">
      <c r="A20" s="80"/>
      <c r="B20" s="5" t="s">
        <v>33</v>
      </c>
      <c r="C20" s="59"/>
      <c r="D20" s="62"/>
      <c r="E20" s="65"/>
      <c r="F20" s="65"/>
      <c r="G20" s="16">
        <v>347674.3</v>
      </c>
      <c r="H20" s="16">
        <v>297261.53</v>
      </c>
      <c r="I20" s="16">
        <f t="shared" si="1"/>
        <v>50412.76999999996</v>
      </c>
      <c r="J20" s="5" t="s">
        <v>51</v>
      </c>
      <c r="K20" s="7">
        <v>41455</v>
      </c>
      <c r="L20" s="9" t="s">
        <v>106</v>
      </c>
      <c r="M20" s="36">
        <v>41333</v>
      </c>
      <c r="N20" s="44">
        <v>41593</v>
      </c>
      <c r="O20" s="68"/>
      <c r="P20" s="15"/>
    </row>
    <row r="21" spans="1:16" ht="54" customHeight="1">
      <c r="A21" s="40">
        <v>3</v>
      </c>
      <c r="B21" s="5" t="s">
        <v>16</v>
      </c>
      <c r="C21" s="6" t="s">
        <v>27</v>
      </c>
      <c r="D21" s="5" t="s">
        <v>10</v>
      </c>
      <c r="E21" s="7">
        <v>41304</v>
      </c>
      <c r="F21" s="7">
        <v>41312</v>
      </c>
      <c r="G21" s="16">
        <v>1667449</v>
      </c>
      <c r="H21" s="16">
        <v>1667449</v>
      </c>
      <c r="I21" s="16">
        <f aca="true" t="shared" si="2" ref="I21:I48">G21-H21</f>
        <v>0</v>
      </c>
      <c r="J21" s="7" t="s">
        <v>52</v>
      </c>
      <c r="K21" s="8">
        <v>41639</v>
      </c>
      <c r="L21" s="47" t="s">
        <v>14</v>
      </c>
      <c r="M21" s="5" t="s">
        <v>53</v>
      </c>
      <c r="N21" s="5"/>
      <c r="O21" s="14" t="s">
        <v>21</v>
      </c>
      <c r="P21" s="15"/>
    </row>
    <row r="22" spans="1:16" ht="67.5" customHeight="1">
      <c r="A22" s="37">
        <v>4</v>
      </c>
      <c r="B22" s="5" t="s">
        <v>16</v>
      </c>
      <c r="C22" s="6" t="s">
        <v>61</v>
      </c>
      <c r="D22" s="5" t="s">
        <v>68</v>
      </c>
      <c r="E22" s="7">
        <v>41309</v>
      </c>
      <c r="F22" s="7">
        <v>41316</v>
      </c>
      <c r="G22" s="16">
        <v>69910.67</v>
      </c>
      <c r="H22" s="16">
        <v>54117</v>
      </c>
      <c r="I22" s="16">
        <f t="shared" si="2"/>
        <v>15793.669999999998</v>
      </c>
      <c r="J22" s="7" t="s">
        <v>62</v>
      </c>
      <c r="K22" s="8" t="s">
        <v>63</v>
      </c>
      <c r="L22" s="9" t="s">
        <v>64</v>
      </c>
      <c r="M22" s="5" t="s">
        <v>65</v>
      </c>
      <c r="N22" s="5" t="s">
        <v>66</v>
      </c>
      <c r="O22" s="14" t="s">
        <v>67</v>
      </c>
      <c r="P22" s="15"/>
    </row>
    <row r="23" spans="1:16" ht="72.75" customHeight="1">
      <c r="A23" s="37">
        <v>5</v>
      </c>
      <c r="B23" s="5" t="s">
        <v>16</v>
      </c>
      <c r="C23" s="6" t="s">
        <v>54</v>
      </c>
      <c r="D23" s="5" t="s">
        <v>55</v>
      </c>
      <c r="E23" s="7">
        <v>41344</v>
      </c>
      <c r="F23" s="7">
        <v>41355</v>
      </c>
      <c r="G23" s="16">
        <v>146260</v>
      </c>
      <c r="H23" s="16">
        <v>145528.7</v>
      </c>
      <c r="I23" s="16">
        <f t="shared" si="2"/>
        <v>731.2999999999884</v>
      </c>
      <c r="J23" s="7" t="s">
        <v>59</v>
      </c>
      <c r="K23" s="8">
        <v>41365</v>
      </c>
      <c r="L23" s="9" t="s">
        <v>79</v>
      </c>
      <c r="M23" s="5" t="s">
        <v>60</v>
      </c>
      <c r="N23" s="5" t="s">
        <v>66</v>
      </c>
      <c r="O23" s="14" t="s">
        <v>56</v>
      </c>
      <c r="P23" s="15"/>
    </row>
    <row r="24" spans="1:16" ht="67.5" customHeight="1">
      <c r="A24" s="37">
        <v>6</v>
      </c>
      <c r="B24" s="5" t="s">
        <v>23</v>
      </c>
      <c r="C24" s="6" t="s">
        <v>28</v>
      </c>
      <c r="D24" s="5" t="s">
        <v>10</v>
      </c>
      <c r="E24" s="7">
        <v>41358</v>
      </c>
      <c r="F24" s="7">
        <v>41379</v>
      </c>
      <c r="G24" s="16">
        <v>3697142</v>
      </c>
      <c r="H24" s="16">
        <v>3697142</v>
      </c>
      <c r="I24" s="16">
        <f t="shared" si="2"/>
        <v>0</v>
      </c>
      <c r="J24" s="7" t="s">
        <v>91</v>
      </c>
      <c r="K24" s="8" t="s">
        <v>72</v>
      </c>
      <c r="L24" s="9" t="s">
        <v>92</v>
      </c>
      <c r="M24" s="5" t="s">
        <v>73</v>
      </c>
      <c r="N24" s="5" t="s">
        <v>93</v>
      </c>
      <c r="O24" s="14" t="s">
        <v>74</v>
      </c>
      <c r="P24" s="15"/>
    </row>
    <row r="25" spans="1:16" ht="73.5" customHeight="1">
      <c r="A25" s="37">
        <v>7</v>
      </c>
      <c r="B25" s="34" t="s">
        <v>17</v>
      </c>
      <c r="C25" s="6" t="s">
        <v>69</v>
      </c>
      <c r="D25" s="5" t="s">
        <v>10</v>
      </c>
      <c r="E25" s="7">
        <v>41438</v>
      </c>
      <c r="F25" s="7">
        <v>41449</v>
      </c>
      <c r="G25" s="16">
        <v>1464333.34</v>
      </c>
      <c r="H25" s="16">
        <v>1310578.27</v>
      </c>
      <c r="I25" s="16">
        <f t="shared" si="2"/>
        <v>153755.07000000007</v>
      </c>
      <c r="J25" s="7" t="s">
        <v>90</v>
      </c>
      <c r="K25" s="8" t="s">
        <v>97</v>
      </c>
      <c r="L25" s="9" t="s">
        <v>231</v>
      </c>
      <c r="M25" s="5" t="s">
        <v>95</v>
      </c>
      <c r="N25" s="5" t="s">
        <v>232</v>
      </c>
      <c r="O25" s="14" t="s">
        <v>77</v>
      </c>
      <c r="P25" s="15"/>
    </row>
    <row r="26" spans="1:16" ht="80.25" customHeight="1">
      <c r="A26" s="37">
        <v>8</v>
      </c>
      <c r="B26" s="34" t="s">
        <v>17</v>
      </c>
      <c r="C26" s="6" t="s">
        <v>70</v>
      </c>
      <c r="D26" s="5" t="s">
        <v>10</v>
      </c>
      <c r="E26" s="7">
        <v>41438</v>
      </c>
      <c r="F26" s="7">
        <v>41449</v>
      </c>
      <c r="G26" s="16">
        <v>1185500</v>
      </c>
      <c r="H26" s="16">
        <v>1179572.5</v>
      </c>
      <c r="I26" s="16">
        <f t="shared" si="2"/>
        <v>5927.5</v>
      </c>
      <c r="J26" s="7" t="s">
        <v>94</v>
      </c>
      <c r="K26" s="8" t="s">
        <v>97</v>
      </c>
      <c r="L26" s="9" t="s">
        <v>96</v>
      </c>
      <c r="M26" s="5" t="s">
        <v>95</v>
      </c>
      <c r="N26" s="5" t="s">
        <v>98</v>
      </c>
      <c r="O26" s="14" t="s">
        <v>78</v>
      </c>
      <c r="P26" s="15"/>
    </row>
    <row r="27" spans="1:16" ht="105" customHeight="1">
      <c r="A27" s="37">
        <v>9</v>
      </c>
      <c r="B27" s="5" t="s">
        <v>16</v>
      </c>
      <c r="C27" s="6" t="s">
        <v>71</v>
      </c>
      <c r="D27" s="5" t="s">
        <v>10</v>
      </c>
      <c r="E27" s="7">
        <v>41442</v>
      </c>
      <c r="F27" s="7" t="s">
        <v>75</v>
      </c>
      <c r="G27" s="16">
        <v>2630009</v>
      </c>
      <c r="H27" s="16">
        <v>2616858.95</v>
      </c>
      <c r="I27" s="16">
        <f t="shared" si="2"/>
        <v>13150.049999999814</v>
      </c>
      <c r="J27" s="7" t="s">
        <v>108</v>
      </c>
      <c r="K27" s="7" t="s">
        <v>107</v>
      </c>
      <c r="L27" s="9" t="s">
        <v>174</v>
      </c>
      <c r="M27" s="5" t="s">
        <v>109</v>
      </c>
      <c r="N27" s="5" t="s">
        <v>175</v>
      </c>
      <c r="O27" s="14" t="s">
        <v>76</v>
      </c>
      <c r="P27" s="15"/>
    </row>
    <row r="28" spans="1:16" ht="75.75" customHeight="1">
      <c r="A28" s="37">
        <v>10</v>
      </c>
      <c r="B28" s="5" t="s">
        <v>16</v>
      </c>
      <c r="C28" s="6" t="s">
        <v>89</v>
      </c>
      <c r="D28" s="5" t="s">
        <v>10</v>
      </c>
      <c r="E28" s="7">
        <v>41460</v>
      </c>
      <c r="F28" s="7">
        <v>41473</v>
      </c>
      <c r="G28" s="16">
        <v>2500050</v>
      </c>
      <c r="H28" s="16">
        <v>1449599.75</v>
      </c>
      <c r="I28" s="16">
        <f t="shared" si="2"/>
        <v>1050450.25</v>
      </c>
      <c r="J28" s="7" t="s">
        <v>110</v>
      </c>
      <c r="K28" s="7" t="s">
        <v>111</v>
      </c>
      <c r="L28" s="9" t="s">
        <v>252</v>
      </c>
      <c r="M28" s="5" t="s">
        <v>112</v>
      </c>
      <c r="N28" s="5" t="s">
        <v>253</v>
      </c>
      <c r="O28" s="14" t="s">
        <v>113</v>
      </c>
      <c r="P28" s="15"/>
    </row>
    <row r="29" spans="1:16" ht="15.75" customHeight="1">
      <c r="A29" s="78">
        <v>11</v>
      </c>
      <c r="B29" s="5" t="s">
        <v>34</v>
      </c>
      <c r="C29" s="31" t="s">
        <v>35</v>
      </c>
      <c r="D29" s="60" t="s">
        <v>55</v>
      </c>
      <c r="E29" s="63">
        <v>41484</v>
      </c>
      <c r="F29" s="63">
        <v>41493</v>
      </c>
      <c r="G29" s="16">
        <f>SUM(G30:G36)</f>
        <v>919388.95</v>
      </c>
      <c r="H29" s="16">
        <f>SUM(H30:H36)</f>
        <v>919388.95</v>
      </c>
      <c r="I29" s="16">
        <f>SUM(I30:I36)</f>
        <v>0</v>
      </c>
      <c r="J29" s="7"/>
      <c r="K29" s="7"/>
      <c r="L29" s="9"/>
      <c r="M29" s="7"/>
      <c r="N29" s="7"/>
      <c r="O29" s="14"/>
      <c r="P29" s="15"/>
    </row>
    <row r="30" spans="1:16" ht="22.5" customHeight="1">
      <c r="A30" s="79"/>
      <c r="B30" s="5" t="s">
        <v>100</v>
      </c>
      <c r="C30" s="57" t="s">
        <v>81</v>
      </c>
      <c r="D30" s="61"/>
      <c r="E30" s="64"/>
      <c r="F30" s="64"/>
      <c r="G30" s="16">
        <v>272530</v>
      </c>
      <c r="H30" s="16">
        <v>272530</v>
      </c>
      <c r="I30" s="16">
        <f t="shared" si="2"/>
        <v>0</v>
      </c>
      <c r="J30" s="43" t="s">
        <v>152</v>
      </c>
      <c r="K30" s="7" t="s">
        <v>134</v>
      </c>
      <c r="L30" s="9" t="s">
        <v>80</v>
      </c>
      <c r="M30" s="42" t="s">
        <v>144</v>
      </c>
      <c r="N30" s="53" t="s">
        <v>248</v>
      </c>
      <c r="O30" s="66" t="s">
        <v>44</v>
      </c>
      <c r="P30" s="15"/>
    </row>
    <row r="31" spans="1:16" ht="22.5" customHeight="1">
      <c r="A31" s="79"/>
      <c r="B31" s="34" t="s">
        <v>101</v>
      </c>
      <c r="C31" s="58"/>
      <c r="D31" s="61"/>
      <c r="E31" s="64"/>
      <c r="F31" s="64"/>
      <c r="G31" s="16">
        <v>218178.7</v>
      </c>
      <c r="H31" s="16">
        <v>218178.7</v>
      </c>
      <c r="I31" s="16">
        <f t="shared" si="2"/>
        <v>0</v>
      </c>
      <c r="J31" s="43" t="s">
        <v>148</v>
      </c>
      <c r="K31" s="7" t="s">
        <v>134</v>
      </c>
      <c r="L31" s="9" t="s">
        <v>80</v>
      </c>
      <c r="M31" s="42" t="s">
        <v>149</v>
      </c>
      <c r="N31" s="53" t="s">
        <v>248</v>
      </c>
      <c r="O31" s="67"/>
      <c r="P31" s="15"/>
    </row>
    <row r="32" spans="1:16" ht="22.5" customHeight="1">
      <c r="A32" s="79"/>
      <c r="B32" s="5" t="s">
        <v>125</v>
      </c>
      <c r="C32" s="58"/>
      <c r="D32" s="61"/>
      <c r="E32" s="64"/>
      <c r="F32" s="64"/>
      <c r="G32" s="16">
        <v>61674</v>
      </c>
      <c r="H32" s="16">
        <v>61674</v>
      </c>
      <c r="I32" s="16">
        <f t="shared" si="2"/>
        <v>0</v>
      </c>
      <c r="J32" s="43" t="s">
        <v>150</v>
      </c>
      <c r="K32" s="7" t="s">
        <v>134</v>
      </c>
      <c r="L32" s="9" t="s">
        <v>80</v>
      </c>
      <c r="M32" s="42" t="s">
        <v>151</v>
      </c>
      <c r="N32" s="42" t="s">
        <v>176</v>
      </c>
      <c r="O32" s="67"/>
      <c r="P32" s="15"/>
    </row>
    <row r="33" spans="1:16" ht="22.5" customHeight="1">
      <c r="A33" s="79"/>
      <c r="B33" s="5" t="s">
        <v>99</v>
      </c>
      <c r="C33" s="58"/>
      <c r="D33" s="61"/>
      <c r="E33" s="64"/>
      <c r="F33" s="64"/>
      <c r="G33" s="16">
        <v>123348</v>
      </c>
      <c r="H33" s="16">
        <v>123348</v>
      </c>
      <c r="I33" s="16">
        <f t="shared" si="2"/>
        <v>0</v>
      </c>
      <c r="J33" s="43" t="s">
        <v>145</v>
      </c>
      <c r="K33" s="7" t="s">
        <v>134</v>
      </c>
      <c r="L33" s="9" t="s">
        <v>80</v>
      </c>
      <c r="M33" s="42" t="s">
        <v>135</v>
      </c>
      <c r="N33" s="7"/>
      <c r="O33" s="67"/>
      <c r="P33" s="15"/>
    </row>
    <row r="34" spans="1:16" ht="24.75" customHeight="1">
      <c r="A34" s="79"/>
      <c r="B34" s="5" t="s">
        <v>126</v>
      </c>
      <c r="C34" s="58"/>
      <c r="D34" s="61"/>
      <c r="E34" s="64"/>
      <c r="F34" s="64"/>
      <c r="G34" s="16">
        <v>77948.21</v>
      </c>
      <c r="H34" s="16">
        <v>77948.21</v>
      </c>
      <c r="I34" s="16">
        <f t="shared" si="2"/>
        <v>0</v>
      </c>
      <c r="J34" s="43" t="s">
        <v>154</v>
      </c>
      <c r="K34" s="7" t="s">
        <v>134</v>
      </c>
      <c r="L34" s="9" t="s">
        <v>80</v>
      </c>
      <c r="M34" s="42" t="s">
        <v>144</v>
      </c>
      <c r="N34" s="7"/>
      <c r="O34" s="67"/>
      <c r="P34" s="15"/>
    </row>
    <row r="35" spans="1:16" ht="25.5" customHeight="1">
      <c r="A35" s="79"/>
      <c r="B35" s="5" t="s">
        <v>127</v>
      </c>
      <c r="C35" s="58"/>
      <c r="D35" s="61"/>
      <c r="E35" s="64"/>
      <c r="F35" s="64"/>
      <c r="G35" s="16">
        <v>57780.54</v>
      </c>
      <c r="H35" s="16">
        <v>57780.54</v>
      </c>
      <c r="I35" s="16">
        <f t="shared" si="2"/>
        <v>0</v>
      </c>
      <c r="J35" s="43" t="s">
        <v>153</v>
      </c>
      <c r="K35" s="7" t="s">
        <v>134</v>
      </c>
      <c r="L35" s="9" t="s">
        <v>80</v>
      </c>
      <c r="M35" s="42" t="s">
        <v>144</v>
      </c>
      <c r="N35" s="42" t="s">
        <v>240</v>
      </c>
      <c r="O35" s="67"/>
      <c r="P35" s="15"/>
    </row>
    <row r="36" spans="1:16" ht="22.5" customHeight="1">
      <c r="A36" s="80"/>
      <c r="B36" s="5" t="s">
        <v>128</v>
      </c>
      <c r="C36" s="58"/>
      <c r="D36" s="62"/>
      <c r="E36" s="65"/>
      <c r="F36" s="65"/>
      <c r="G36" s="16">
        <v>107929.5</v>
      </c>
      <c r="H36" s="16">
        <v>107929.5</v>
      </c>
      <c r="I36" s="16">
        <f t="shared" si="2"/>
        <v>0</v>
      </c>
      <c r="J36" s="43" t="s">
        <v>146</v>
      </c>
      <c r="K36" s="7" t="s">
        <v>134</v>
      </c>
      <c r="L36" s="9" t="s">
        <v>80</v>
      </c>
      <c r="M36" s="42" t="s">
        <v>147</v>
      </c>
      <c r="N36" s="7"/>
      <c r="O36" s="68"/>
      <c r="P36" s="15"/>
    </row>
    <row r="37" spans="1:16" ht="18.75" customHeight="1">
      <c r="A37" s="78">
        <v>12</v>
      </c>
      <c r="B37" s="5" t="s">
        <v>34</v>
      </c>
      <c r="C37" s="31" t="s">
        <v>35</v>
      </c>
      <c r="D37" s="60" t="s">
        <v>129</v>
      </c>
      <c r="E37" s="63">
        <v>41484</v>
      </c>
      <c r="F37" s="63">
        <v>41499</v>
      </c>
      <c r="G37" s="16">
        <f>SUM(G38:G42)</f>
        <v>848239.1199999999</v>
      </c>
      <c r="H37" s="16">
        <f>SUM(H38:H42)</f>
        <v>646110.8</v>
      </c>
      <c r="I37" s="16">
        <f t="shared" si="2"/>
        <v>202128.31999999983</v>
      </c>
      <c r="J37" s="7"/>
      <c r="K37" s="7"/>
      <c r="L37" s="9"/>
      <c r="M37" s="7"/>
      <c r="N37" s="7"/>
      <c r="O37" s="14"/>
      <c r="P37" s="15"/>
    </row>
    <row r="38" spans="1:16" ht="22.5" customHeight="1">
      <c r="A38" s="79"/>
      <c r="B38" s="5" t="s">
        <v>100</v>
      </c>
      <c r="C38" s="57" t="s">
        <v>82</v>
      </c>
      <c r="D38" s="61"/>
      <c r="E38" s="64"/>
      <c r="F38" s="64"/>
      <c r="G38" s="16">
        <v>96078.6</v>
      </c>
      <c r="H38" s="16">
        <v>73184.6</v>
      </c>
      <c r="I38" s="16">
        <f t="shared" si="2"/>
        <v>22894</v>
      </c>
      <c r="J38" s="43" t="s">
        <v>140</v>
      </c>
      <c r="K38" s="7" t="s">
        <v>134</v>
      </c>
      <c r="L38" s="9" t="s">
        <v>80</v>
      </c>
      <c r="M38" s="42" t="s">
        <v>135</v>
      </c>
      <c r="N38" s="53" t="s">
        <v>248</v>
      </c>
      <c r="O38" s="66" t="s">
        <v>58</v>
      </c>
      <c r="P38" s="15"/>
    </row>
    <row r="39" spans="1:16" ht="24" customHeight="1">
      <c r="A39" s="79"/>
      <c r="B39" s="34" t="s">
        <v>101</v>
      </c>
      <c r="C39" s="58"/>
      <c r="D39" s="61"/>
      <c r="E39" s="64"/>
      <c r="F39" s="64"/>
      <c r="G39" s="16">
        <v>144565</v>
      </c>
      <c r="H39" s="16">
        <v>110117</v>
      </c>
      <c r="I39" s="16">
        <f t="shared" si="2"/>
        <v>34448</v>
      </c>
      <c r="J39" s="43" t="s">
        <v>139</v>
      </c>
      <c r="K39" s="7" t="s">
        <v>134</v>
      </c>
      <c r="L39" s="9" t="s">
        <v>80</v>
      </c>
      <c r="M39" s="42" t="s">
        <v>136</v>
      </c>
      <c r="N39" s="52">
        <v>41636</v>
      </c>
      <c r="O39" s="67"/>
      <c r="P39" s="15"/>
    </row>
    <row r="40" spans="1:16" ht="22.5" customHeight="1">
      <c r="A40" s="79"/>
      <c r="B40" s="5" t="s">
        <v>99</v>
      </c>
      <c r="C40" s="58"/>
      <c r="D40" s="61"/>
      <c r="E40" s="64"/>
      <c r="F40" s="64"/>
      <c r="G40" s="16">
        <v>292762.6</v>
      </c>
      <c r="H40" s="16">
        <v>222998.6</v>
      </c>
      <c r="I40" s="16">
        <f t="shared" si="2"/>
        <v>69763.99999999997</v>
      </c>
      <c r="J40" s="43" t="s">
        <v>141</v>
      </c>
      <c r="K40" s="7" t="s">
        <v>134</v>
      </c>
      <c r="L40" s="9" t="s">
        <v>80</v>
      </c>
      <c r="M40" s="42" t="s">
        <v>142</v>
      </c>
      <c r="N40" s="7"/>
      <c r="O40" s="67"/>
      <c r="P40" s="15"/>
    </row>
    <row r="41" spans="1:16" ht="24.75" customHeight="1">
      <c r="A41" s="79"/>
      <c r="B41" s="5" t="s">
        <v>127</v>
      </c>
      <c r="C41" s="58"/>
      <c r="D41" s="61"/>
      <c r="E41" s="64"/>
      <c r="F41" s="64"/>
      <c r="G41" s="16">
        <v>154766.12</v>
      </c>
      <c r="H41" s="16">
        <v>117886.8</v>
      </c>
      <c r="I41" s="16">
        <f t="shared" si="2"/>
        <v>36879.31999999999</v>
      </c>
      <c r="J41" s="43" t="s">
        <v>138</v>
      </c>
      <c r="K41" s="7" t="s">
        <v>134</v>
      </c>
      <c r="L41" s="9" t="s">
        <v>80</v>
      </c>
      <c r="M41" s="42" t="s">
        <v>137</v>
      </c>
      <c r="N41" s="42" t="s">
        <v>245</v>
      </c>
      <c r="O41" s="67"/>
      <c r="P41" s="15"/>
    </row>
    <row r="42" spans="1:16" ht="23.25" customHeight="1">
      <c r="A42" s="80"/>
      <c r="B42" s="5" t="s">
        <v>128</v>
      </c>
      <c r="C42" s="59"/>
      <c r="D42" s="62"/>
      <c r="E42" s="65"/>
      <c r="F42" s="65"/>
      <c r="G42" s="16">
        <v>160066.8</v>
      </c>
      <c r="H42" s="16">
        <v>121923.8</v>
      </c>
      <c r="I42" s="16">
        <f t="shared" si="2"/>
        <v>38142.999999999985</v>
      </c>
      <c r="J42" s="43" t="s">
        <v>143</v>
      </c>
      <c r="K42" s="7" t="s">
        <v>134</v>
      </c>
      <c r="L42" s="9" t="s">
        <v>80</v>
      </c>
      <c r="M42" s="42" t="s">
        <v>144</v>
      </c>
      <c r="N42" s="7"/>
      <c r="O42" s="68"/>
      <c r="P42" s="15"/>
    </row>
    <row r="43" spans="1:16" ht="17.25" customHeight="1">
      <c r="A43" s="78">
        <v>13</v>
      </c>
      <c r="B43" s="5" t="s">
        <v>34</v>
      </c>
      <c r="C43" s="31" t="s">
        <v>35</v>
      </c>
      <c r="D43" s="60" t="s">
        <v>129</v>
      </c>
      <c r="E43" s="63">
        <v>41484</v>
      </c>
      <c r="F43" s="63">
        <v>41499</v>
      </c>
      <c r="G43" s="16">
        <f>SUM(G44:G47)</f>
        <v>694659.8</v>
      </c>
      <c r="H43" s="16">
        <f>SUM(H44:H47)</f>
        <v>691186.5</v>
      </c>
      <c r="I43" s="16">
        <f t="shared" si="2"/>
        <v>3473.3000000000466</v>
      </c>
      <c r="J43" s="7"/>
      <c r="K43" s="7"/>
      <c r="L43" s="9"/>
      <c r="M43" s="7"/>
      <c r="N43" s="7"/>
      <c r="O43" s="14"/>
      <c r="P43" s="15"/>
    </row>
    <row r="44" spans="1:16" ht="23.25" customHeight="1">
      <c r="A44" s="79"/>
      <c r="B44" s="5" t="s">
        <v>100</v>
      </c>
      <c r="C44" s="57" t="s">
        <v>83</v>
      </c>
      <c r="D44" s="61"/>
      <c r="E44" s="64"/>
      <c r="F44" s="64"/>
      <c r="G44" s="16">
        <v>175291.8</v>
      </c>
      <c r="H44" s="16">
        <v>174415.3</v>
      </c>
      <c r="I44" s="16">
        <f t="shared" si="2"/>
        <v>876.5</v>
      </c>
      <c r="J44" s="43" t="s">
        <v>133</v>
      </c>
      <c r="K44" s="7" t="s">
        <v>134</v>
      </c>
      <c r="L44" s="9" t="s">
        <v>80</v>
      </c>
      <c r="M44" s="42" t="s">
        <v>135</v>
      </c>
      <c r="N44" s="53" t="s">
        <v>248</v>
      </c>
      <c r="O44" s="66" t="s">
        <v>44</v>
      </c>
      <c r="P44" s="15"/>
    </row>
    <row r="45" spans="1:16" ht="23.25" customHeight="1">
      <c r="A45" s="79"/>
      <c r="B45" s="34" t="s">
        <v>101</v>
      </c>
      <c r="C45" s="58"/>
      <c r="D45" s="61"/>
      <c r="E45" s="64"/>
      <c r="F45" s="64"/>
      <c r="G45" s="16">
        <v>312071</v>
      </c>
      <c r="H45" s="16">
        <v>310510.7</v>
      </c>
      <c r="I45" s="16">
        <f t="shared" si="2"/>
        <v>1560.2999999999884</v>
      </c>
      <c r="J45" s="43" t="s">
        <v>132</v>
      </c>
      <c r="K45" s="7" t="s">
        <v>134</v>
      </c>
      <c r="L45" s="9" t="s">
        <v>80</v>
      </c>
      <c r="M45" s="42" t="s">
        <v>136</v>
      </c>
      <c r="N45" s="53" t="s">
        <v>248</v>
      </c>
      <c r="O45" s="67"/>
      <c r="P45" s="15"/>
    </row>
    <row r="46" spans="1:16" ht="23.25" customHeight="1">
      <c r="A46" s="79"/>
      <c r="B46" s="5" t="s">
        <v>125</v>
      </c>
      <c r="C46" s="58"/>
      <c r="D46" s="61"/>
      <c r="E46" s="64"/>
      <c r="F46" s="64"/>
      <c r="G46" s="16">
        <v>43896</v>
      </c>
      <c r="H46" s="16">
        <v>43676.5</v>
      </c>
      <c r="I46" s="16">
        <f t="shared" si="2"/>
        <v>219.5</v>
      </c>
      <c r="J46" s="43" t="s">
        <v>130</v>
      </c>
      <c r="K46" s="7" t="s">
        <v>134</v>
      </c>
      <c r="L46" s="9" t="s">
        <v>80</v>
      </c>
      <c r="M46" s="42" t="s">
        <v>135</v>
      </c>
      <c r="N46" s="42" t="s">
        <v>176</v>
      </c>
      <c r="O46" s="67"/>
      <c r="P46" s="15"/>
    </row>
    <row r="47" spans="1:16" ht="23.25" customHeight="1">
      <c r="A47" s="80"/>
      <c r="B47" s="5" t="s">
        <v>127</v>
      </c>
      <c r="C47" s="59"/>
      <c r="D47" s="62"/>
      <c r="E47" s="65"/>
      <c r="F47" s="65"/>
      <c r="G47" s="16">
        <v>163401</v>
      </c>
      <c r="H47" s="16">
        <v>162584</v>
      </c>
      <c r="I47" s="16">
        <f t="shared" si="2"/>
        <v>817</v>
      </c>
      <c r="J47" s="43" t="s">
        <v>131</v>
      </c>
      <c r="K47" s="7" t="s">
        <v>134</v>
      </c>
      <c r="L47" s="9" t="s">
        <v>80</v>
      </c>
      <c r="M47" s="42" t="s">
        <v>137</v>
      </c>
      <c r="N47" s="42" t="s">
        <v>240</v>
      </c>
      <c r="O47" s="68"/>
      <c r="P47" s="15"/>
    </row>
    <row r="48" spans="1:16" ht="66" customHeight="1">
      <c r="A48" s="37">
        <v>14</v>
      </c>
      <c r="B48" s="5" t="s">
        <v>99</v>
      </c>
      <c r="C48" s="6" t="s">
        <v>84</v>
      </c>
      <c r="D48" s="5" t="s">
        <v>10</v>
      </c>
      <c r="E48" s="7">
        <v>41508</v>
      </c>
      <c r="F48" s="7">
        <v>41516</v>
      </c>
      <c r="G48" s="16">
        <v>0</v>
      </c>
      <c r="H48" s="16">
        <v>0</v>
      </c>
      <c r="I48" s="16">
        <f t="shared" si="2"/>
        <v>0</v>
      </c>
      <c r="J48" s="76" t="s">
        <v>157</v>
      </c>
      <c r="K48" s="76"/>
      <c r="L48" s="76"/>
      <c r="M48" s="76"/>
      <c r="N48" s="77"/>
      <c r="O48" s="14"/>
      <c r="P48" s="15"/>
    </row>
    <row r="49" spans="1:16" ht="79.5" customHeight="1">
      <c r="A49" s="37">
        <v>15</v>
      </c>
      <c r="B49" s="5" t="s">
        <v>118</v>
      </c>
      <c r="C49" s="6" t="s">
        <v>123</v>
      </c>
      <c r="D49" s="5" t="s">
        <v>10</v>
      </c>
      <c r="E49" s="7">
        <v>41515</v>
      </c>
      <c r="F49" s="7">
        <v>41523</v>
      </c>
      <c r="G49" s="16">
        <v>999099.19</v>
      </c>
      <c r="H49" s="16">
        <v>999099.19</v>
      </c>
      <c r="I49" s="16">
        <f aca="true" t="shared" si="3" ref="I49:I63">G49-H49</f>
        <v>0</v>
      </c>
      <c r="J49" s="7" t="s">
        <v>119</v>
      </c>
      <c r="K49" s="7" t="s">
        <v>120</v>
      </c>
      <c r="L49" s="9" t="s">
        <v>122</v>
      </c>
      <c r="M49" s="5" t="s">
        <v>124</v>
      </c>
      <c r="N49" s="5" t="s">
        <v>158</v>
      </c>
      <c r="O49" s="14" t="s">
        <v>121</v>
      </c>
      <c r="P49" s="15"/>
    </row>
    <row r="50" spans="1:16" ht="66.75" customHeight="1">
      <c r="A50" s="37">
        <v>16</v>
      </c>
      <c r="B50" s="5" t="s">
        <v>99</v>
      </c>
      <c r="C50" s="6" t="s">
        <v>85</v>
      </c>
      <c r="D50" s="5" t="s">
        <v>114</v>
      </c>
      <c r="E50" s="7">
        <v>41521</v>
      </c>
      <c r="F50" s="7">
        <v>41533</v>
      </c>
      <c r="G50" s="16">
        <v>227661</v>
      </c>
      <c r="H50" s="16">
        <v>221350</v>
      </c>
      <c r="I50" s="16">
        <f t="shared" si="3"/>
        <v>6311</v>
      </c>
      <c r="J50" s="7" t="s">
        <v>115</v>
      </c>
      <c r="K50" s="7" t="s">
        <v>116</v>
      </c>
      <c r="L50" s="9" t="s">
        <v>251</v>
      </c>
      <c r="M50" s="5" t="s">
        <v>117</v>
      </c>
      <c r="N50" s="7"/>
      <c r="O50" s="14" t="s">
        <v>44</v>
      </c>
      <c r="P50" s="15"/>
    </row>
    <row r="51" spans="1:16" ht="67.5" customHeight="1">
      <c r="A51" s="37">
        <v>17</v>
      </c>
      <c r="B51" s="34" t="s">
        <v>100</v>
      </c>
      <c r="C51" s="41" t="s">
        <v>86</v>
      </c>
      <c r="D51" s="5" t="s">
        <v>10</v>
      </c>
      <c r="E51" s="7">
        <v>41522</v>
      </c>
      <c r="F51" s="7">
        <v>41533</v>
      </c>
      <c r="G51" s="16">
        <v>457500</v>
      </c>
      <c r="H51" s="16">
        <v>402599.5</v>
      </c>
      <c r="I51" s="16">
        <f t="shared" si="3"/>
        <v>54900.5</v>
      </c>
      <c r="J51" s="7" t="s">
        <v>103</v>
      </c>
      <c r="K51" s="8" t="s">
        <v>104</v>
      </c>
      <c r="L51" s="9" t="s">
        <v>194</v>
      </c>
      <c r="M51" s="5" t="s">
        <v>105</v>
      </c>
      <c r="N51" s="5" t="s">
        <v>195</v>
      </c>
      <c r="O51" s="14" t="s">
        <v>102</v>
      </c>
      <c r="P51" s="15"/>
    </row>
    <row r="52" spans="1:16" ht="78" customHeight="1">
      <c r="A52" s="37">
        <v>18</v>
      </c>
      <c r="B52" s="5" t="s">
        <v>16</v>
      </c>
      <c r="C52" s="6" t="s">
        <v>87</v>
      </c>
      <c r="D52" s="5" t="s">
        <v>10</v>
      </c>
      <c r="E52" s="7">
        <v>41537</v>
      </c>
      <c r="F52" s="7">
        <v>41547</v>
      </c>
      <c r="G52" s="16">
        <v>0</v>
      </c>
      <c r="H52" s="16">
        <v>0</v>
      </c>
      <c r="I52" s="16">
        <f t="shared" si="3"/>
        <v>0</v>
      </c>
      <c r="J52" s="75" t="s">
        <v>156</v>
      </c>
      <c r="K52" s="75"/>
      <c r="L52" s="75"/>
      <c r="M52" s="75"/>
      <c r="N52" s="75"/>
      <c r="O52" s="14"/>
      <c r="P52" s="15"/>
    </row>
    <row r="53" spans="1:16" ht="70.5" customHeight="1">
      <c r="A53" s="37">
        <v>19</v>
      </c>
      <c r="B53" s="34" t="s">
        <v>101</v>
      </c>
      <c r="C53" s="6" t="s">
        <v>88</v>
      </c>
      <c r="D53" s="5" t="s">
        <v>10</v>
      </c>
      <c r="E53" s="7">
        <v>41537</v>
      </c>
      <c r="F53" s="7">
        <v>41550</v>
      </c>
      <c r="G53" s="16">
        <v>457500</v>
      </c>
      <c r="H53" s="16">
        <v>452923.88</v>
      </c>
      <c r="I53" s="16">
        <f t="shared" si="3"/>
        <v>4576.119999999995</v>
      </c>
      <c r="J53" s="7" t="s">
        <v>180</v>
      </c>
      <c r="K53" s="7" t="s">
        <v>181</v>
      </c>
      <c r="L53" s="9" t="s">
        <v>182</v>
      </c>
      <c r="M53" s="5" t="s">
        <v>179</v>
      </c>
      <c r="N53" s="5" t="s">
        <v>183</v>
      </c>
      <c r="O53" s="14" t="s">
        <v>184</v>
      </c>
      <c r="P53" s="15"/>
    </row>
    <row r="54" spans="1:16" ht="114" customHeight="1">
      <c r="A54" s="37">
        <v>20</v>
      </c>
      <c r="B54" s="5" t="s">
        <v>186</v>
      </c>
      <c r="C54" s="6" t="s">
        <v>159</v>
      </c>
      <c r="D54" s="5" t="s">
        <v>10</v>
      </c>
      <c r="E54" s="7">
        <v>41572</v>
      </c>
      <c r="F54" s="7">
        <v>41589</v>
      </c>
      <c r="G54" s="16">
        <v>218620</v>
      </c>
      <c r="H54" s="16">
        <v>166111.99</v>
      </c>
      <c r="I54" s="16">
        <f t="shared" si="3"/>
        <v>52508.01000000001</v>
      </c>
      <c r="J54" s="7" t="s">
        <v>200</v>
      </c>
      <c r="K54" s="7" t="s">
        <v>201</v>
      </c>
      <c r="L54" s="9" t="s">
        <v>239</v>
      </c>
      <c r="M54" s="5" t="s">
        <v>202</v>
      </c>
      <c r="N54" s="5" t="s">
        <v>240</v>
      </c>
      <c r="O54" s="14" t="s">
        <v>190</v>
      </c>
      <c r="P54" s="15"/>
    </row>
    <row r="55" spans="1:16" ht="65.25" customHeight="1">
      <c r="A55" s="37">
        <v>21</v>
      </c>
      <c r="B55" s="5" t="s">
        <v>99</v>
      </c>
      <c r="C55" s="6" t="s">
        <v>160</v>
      </c>
      <c r="D55" s="5" t="s">
        <v>10</v>
      </c>
      <c r="E55" s="7">
        <v>41572</v>
      </c>
      <c r="F55" s="7">
        <v>41583</v>
      </c>
      <c r="G55" s="16">
        <v>221003</v>
      </c>
      <c r="H55" s="16">
        <v>221003</v>
      </c>
      <c r="I55" s="16">
        <f t="shared" si="3"/>
        <v>0</v>
      </c>
      <c r="J55" s="7" t="s">
        <v>187</v>
      </c>
      <c r="K55" s="7" t="s">
        <v>188</v>
      </c>
      <c r="L55" s="9" t="s">
        <v>251</v>
      </c>
      <c r="M55" s="5" t="s">
        <v>189</v>
      </c>
      <c r="N55" s="7"/>
      <c r="O55" s="14" t="s">
        <v>190</v>
      </c>
      <c r="P55" s="15"/>
    </row>
    <row r="56" spans="1:16" ht="69" customHeight="1">
      <c r="A56" s="37">
        <v>22</v>
      </c>
      <c r="B56" s="34" t="s">
        <v>101</v>
      </c>
      <c r="C56" s="6" t="s">
        <v>161</v>
      </c>
      <c r="D56" s="5" t="s">
        <v>10</v>
      </c>
      <c r="E56" s="7">
        <v>41576</v>
      </c>
      <c r="F56" s="7">
        <v>41589</v>
      </c>
      <c r="G56" s="16">
        <v>292500</v>
      </c>
      <c r="H56" s="16">
        <v>265924.04</v>
      </c>
      <c r="I56" s="16">
        <f t="shared" si="3"/>
        <v>26575.96000000002</v>
      </c>
      <c r="J56" s="7" t="s">
        <v>178</v>
      </c>
      <c r="K56" s="7" t="s">
        <v>177</v>
      </c>
      <c r="L56" s="9" t="s">
        <v>246</v>
      </c>
      <c r="M56" s="5" t="s">
        <v>179</v>
      </c>
      <c r="N56" s="5" t="s">
        <v>247</v>
      </c>
      <c r="O56" s="14" t="s">
        <v>185</v>
      </c>
      <c r="P56" s="15"/>
    </row>
    <row r="57" spans="1:16" ht="105" customHeight="1">
      <c r="A57" s="40">
        <v>23</v>
      </c>
      <c r="B57" s="5" t="s">
        <v>16</v>
      </c>
      <c r="C57" s="6" t="s">
        <v>162</v>
      </c>
      <c r="D57" s="5" t="s">
        <v>10</v>
      </c>
      <c r="E57" s="7">
        <v>41584</v>
      </c>
      <c r="F57" s="7">
        <v>41596</v>
      </c>
      <c r="G57" s="16">
        <v>982000</v>
      </c>
      <c r="H57" s="16">
        <v>294735.1</v>
      </c>
      <c r="I57" s="16">
        <f t="shared" si="3"/>
        <v>687264.9</v>
      </c>
      <c r="J57" s="7" t="s">
        <v>206</v>
      </c>
      <c r="K57" s="7" t="s">
        <v>203</v>
      </c>
      <c r="L57" s="47" t="s">
        <v>204</v>
      </c>
      <c r="M57" s="5" t="s">
        <v>183</v>
      </c>
      <c r="N57" s="7"/>
      <c r="O57" s="14" t="s">
        <v>205</v>
      </c>
      <c r="P57" s="15"/>
    </row>
    <row r="58" spans="1:16" ht="78" customHeight="1">
      <c r="A58" s="37">
        <v>24</v>
      </c>
      <c r="B58" s="34" t="s">
        <v>199</v>
      </c>
      <c r="C58" s="6" t="s">
        <v>163</v>
      </c>
      <c r="D58" s="5" t="s">
        <v>10</v>
      </c>
      <c r="E58" s="7">
        <v>41596</v>
      </c>
      <c r="F58" s="7">
        <v>41604</v>
      </c>
      <c r="G58" s="16">
        <v>1</v>
      </c>
      <c r="H58" s="16">
        <v>0</v>
      </c>
      <c r="I58" s="16">
        <f t="shared" si="3"/>
        <v>1</v>
      </c>
      <c r="J58" s="7" t="s">
        <v>207</v>
      </c>
      <c r="K58" s="7" t="s">
        <v>208</v>
      </c>
      <c r="L58" s="47" t="s">
        <v>14</v>
      </c>
      <c r="M58" s="5" t="s">
        <v>209</v>
      </c>
      <c r="N58" s="7"/>
      <c r="O58" s="14" t="s">
        <v>210</v>
      </c>
      <c r="P58" s="15"/>
    </row>
    <row r="59" spans="1:16" ht="51" customHeight="1">
      <c r="A59" s="37">
        <v>25</v>
      </c>
      <c r="B59" s="5" t="s">
        <v>16</v>
      </c>
      <c r="C59" s="6" t="s">
        <v>164</v>
      </c>
      <c r="D59" s="5" t="s">
        <v>10</v>
      </c>
      <c r="E59" s="7">
        <v>41600</v>
      </c>
      <c r="F59" s="7">
        <v>41610</v>
      </c>
      <c r="G59" s="16">
        <v>387733</v>
      </c>
      <c r="H59" s="16">
        <v>387733</v>
      </c>
      <c r="I59" s="16">
        <f t="shared" si="3"/>
        <v>0</v>
      </c>
      <c r="J59" s="7" t="s">
        <v>211</v>
      </c>
      <c r="K59" s="7" t="s">
        <v>212</v>
      </c>
      <c r="L59" s="47" t="s">
        <v>217</v>
      </c>
      <c r="M59" s="5" t="s">
        <v>213</v>
      </c>
      <c r="N59" s="7"/>
      <c r="O59" s="14" t="s">
        <v>21</v>
      </c>
      <c r="P59" s="15"/>
    </row>
    <row r="60" spans="1:16" ht="51" customHeight="1">
      <c r="A60" s="37">
        <v>26</v>
      </c>
      <c r="B60" s="5" t="s">
        <v>99</v>
      </c>
      <c r="C60" s="6" t="s">
        <v>165</v>
      </c>
      <c r="D60" s="5" t="s">
        <v>68</v>
      </c>
      <c r="E60" s="7">
        <v>41604</v>
      </c>
      <c r="F60" s="7">
        <v>41611</v>
      </c>
      <c r="G60" s="16">
        <v>55190</v>
      </c>
      <c r="H60" s="16">
        <v>53900</v>
      </c>
      <c r="I60" s="16">
        <f t="shared" si="3"/>
        <v>1290</v>
      </c>
      <c r="J60" s="7" t="s">
        <v>191</v>
      </c>
      <c r="K60" s="7" t="s">
        <v>192</v>
      </c>
      <c r="L60" s="9" t="s">
        <v>251</v>
      </c>
      <c r="M60" s="5" t="s">
        <v>193</v>
      </c>
      <c r="N60" s="7"/>
      <c r="O60" s="14" t="s">
        <v>44</v>
      </c>
      <c r="P60" s="15"/>
    </row>
    <row r="61" spans="1:16" ht="77.25" customHeight="1">
      <c r="A61" s="40">
        <v>27</v>
      </c>
      <c r="B61" s="5" t="s">
        <v>16</v>
      </c>
      <c r="C61" s="6" t="s">
        <v>166</v>
      </c>
      <c r="D61" s="5" t="s">
        <v>10</v>
      </c>
      <c r="E61" s="7">
        <v>41607</v>
      </c>
      <c r="F61" s="7">
        <v>41621</v>
      </c>
      <c r="G61" s="16">
        <v>970000</v>
      </c>
      <c r="H61" s="16">
        <v>680000</v>
      </c>
      <c r="I61" s="16">
        <f t="shared" si="3"/>
        <v>290000</v>
      </c>
      <c r="J61" s="7" t="s">
        <v>241</v>
      </c>
      <c r="K61" s="7">
        <v>41821</v>
      </c>
      <c r="L61" s="47" t="s">
        <v>217</v>
      </c>
      <c r="M61" s="5" t="s">
        <v>242</v>
      </c>
      <c r="N61" s="7"/>
      <c r="O61" s="14" t="s">
        <v>214</v>
      </c>
      <c r="P61" s="15"/>
    </row>
    <row r="62" spans="1:16" ht="64.5" customHeight="1">
      <c r="A62" s="40">
        <v>28</v>
      </c>
      <c r="B62" s="5" t="s">
        <v>16</v>
      </c>
      <c r="C62" s="6" t="s">
        <v>167</v>
      </c>
      <c r="D62" s="5" t="s">
        <v>10</v>
      </c>
      <c r="E62" s="7">
        <v>41612</v>
      </c>
      <c r="F62" s="7">
        <v>41625</v>
      </c>
      <c r="G62" s="16">
        <v>2162184</v>
      </c>
      <c r="H62" s="16">
        <v>2151373.08</v>
      </c>
      <c r="I62" s="16">
        <f t="shared" si="3"/>
        <v>10810.919999999925</v>
      </c>
      <c r="J62" s="7" t="s">
        <v>243</v>
      </c>
      <c r="K62" s="7">
        <v>42004</v>
      </c>
      <c r="L62" s="47" t="s">
        <v>217</v>
      </c>
      <c r="M62" s="5" t="s">
        <v>244</v>
      </c>
      <c r="N62" s="7"/>
      <c r="O62" s="14" t="s">
        <v>21</v>
      </c>
      <c r="P62" s="15"/>
    </row>
    <row r="63" spans="1:16" ht="59.25" customHeight="1">
      <c r="A63" s="37">
        <v>29</v>
      </c>
      <c r="B63" s="34" t="s">
        <v>100</v>
      </c>
      <c r="C63" s="6" t="s">
        <v>168</v>
      </c>
      <c r="D63" s="5" t="s">
        <v>68</v>
      </c>
      <c r="E63" s="7">
        <v>41612</v>
      </c>
      <c r="F63" s="7">
        <v>41619</v>
      </c>
      <c r="G63" s="16">
        <v>138245</v>
      </c>
      <c r="H63" s="16">
        <v>73700</v>
      </c>
      <c r="I63" s="16">
        <f t="shared" si="3"/>
        <v>64545</v>
      </c>
      <c r="J63" s="7" t="s">
        <v>196</v>
      </c>
      <c r="K63" s="7" t="s">
        <v>197</v>
      </c>
      <c r="L63" s="9" t="s">
        <v>249</v>
      </c>
      <c r="M63" s="5" t="s">
        <v>176</v>
      </c>
      <c r="N63" s="5" t="s">
        <v>248</v>
      </c>
      <c r="O63" s="14" t="s">
        <v>198</v>
      </c>
      <c r="P63" s="15"/>
    </row>
    <row r="64" spans="1:16" ht="15.75" customHeight="1">
      <c r="A64" s="69">
        <v>30</v>
      </c>
      <c r="B64" s="5" t="s">
        <v>34</v>
      </c>
      <c r="C64" s="31" t="s">
        <v>35</v>
      </c>
      <c r="D64" s="60" t="s">
        <v>10</v>
      </c>
      <c r="E64" s="63">
        <v>41613</v>
      </c>
      <c r="F64" s="63">
        <v>41628</v>
      </c>
      <c r="G64" s="49">
        <f>G65+G66+G67+G68+G69+G70+G71+G72</f>
        <v>2229252.3</v>
      </c>
      <c r="H64" s="49">
        <f>H65+H66+H67+H68+H69+H70+H71+H72</f>
        <v>1556519.3499999999</v>
      </c>
      <c r="I64" s="49">
        <f>I65+I66+I67+I68+I69+I70+I71+I72</f>
        <v>672732.9500000001</v>
      </c>
      <c r="J64" s="50" t="s">
        <v>223</v>
      </c>
      <c r="K64" s="7"/>
      <c r="L64" s="9" t="s">
        <v>227</v>
      </c>
      <c r="M64" s="7"/>
      <c r="N64" s="7"/>
      <c r="O64" s="66" t="s">
        <v>228</v>
      </c>
      <c r="P64" s="15"/>
    </row>
    <row r="65" spans="1:16" ht="13.5" customHeight="1">
      <c r="A65" s="70"/>
      <c r="B65" s="6" t="s">
        <v>100</v>
      </c>
      <c r="C65" s="57" t="s">
        <v>169</v>
      </c>
      <c r="D65" s="61"/>
      <c r="E65" s="64"/>
      <c r="F65" s="64"/>
      <c r="G65" s="16">
        <v>414545.1</v>
      </c>
      <c r="H65" s="16">
        <v>289445.75</v>
      </c>
      <c r="I65" s="16">
        <f aca="true" t="shared" si="4" ref="I65:I89">G65-H65</f>
        <v>125099.34999999998</v>
      </c>
      <c r="J65" s="50" t="s">
        <v>224</v>
      </c>
      <c r="K65" s="7" t="s">
        <v>226</v>
      </c>
      <c r="L65" s="9" t="s">
        <v>14</v>
      </c>
      <c r="M65" s="7"/>
      <c r="N65" s="7"/>
      <c r="O65" s="67"/>
      <c r="P65" s="15"/>
    </row>
    <row r="66" spans="1:16" ht="15" customHeight="1">
      <c r="A66" s="70"/>
      <c r="B66" s="41" t="s">
        <v>101</v>
      </c>
      <c r="C66" s="58"/>
      <c r="D66" s="61"/>
      <c r="E66" s="64"/>
      <c r="F66" s="64"/>
      <c r="G66" s="16">
        <v>670460</v>
      </c>
      <c r="H66" s="16">
        <v>468131.6</v>
      </c>
      <c r="I66" s="16">
        <f t="shared" si="4"/>
        <v>202328.40000000002</v>
      </c>
      <c r="J66" s="50" t="s">
        <v>225</v>
      </c>
      <c r="K66" s="7" t="s">
        <v>226</v>
      </c>
      <c r="L66" s="9" t="s">
        <v>14</v>
      </c>
      <c r="M66" s="7"/>
      <c r="N66" s="7"/>
      <c r="O66" s="67"/>
      <c r="P66" s="15"/>
    </row>
    <row r="67" spans="1:16" ht="14.25" customHeight="1">
      <c r="A67" s="70"/>
      <c r="B67" s="6" t="s">
        <v>125</v>
      </c>
      <c r="C67" s="58"/>
      <c r="D67" s="61"/>
      <c r="E67" s="64"/>
      <c r="F67" s="64"/>
      <c r="G67" s="16">
        <v>124264</v>
      </c>
      <c r="H67" s="16">
        <v>86764.23</v>
      </c>
      <c r="I67" s="16">
        <f t="shared" si="4"/>
        <v>37499.770000000004</v>
      </c>
      <c r="J67" s="50"/>
      <c r="K67" s="7" t="s">
        <v>226</v>
      </c>
      <c r="L67" s="9" t="s">
        <v>14</v>
      </c>
      <c r="M67" s="7"/>
      <c r="N67" s="7"/>
      <c r="O67" s="67"/>
      <c r="P67" s="15"/>
    </row>
    <row r="68" spans="1:16" ht="13.5" customHeight="1">
      <c r="A68" s="70"/>
      <c r="B68" s="6" t="s">
        <v>99</v>
      </c>
      <c r="C68" s="58"/>
      <c r="D68" s="61"/>
      <c r="E68" s="64"/>
      <c r="F68" s="64"/>
      <c r="G68" s="16">
        <v>462468</v>
      </c>
      <c r="H68" s="16">
        <v>322906.72</v>
      </c>
      <c r="I68" s="16">
        <f t="shared" si="4"/>
        <v>139561.28000000003</v>
      </c>
      <c r="J68" s="46"/>
      <c r="K68" s="7" t="s">
        <v>226</v>
      </c>
      <c r="L68" s="9" t="s">
        <v>14</v>
      </c>
      <c r="M68" s="7"/>
      <c r="N68" s="7"/>
      <c r="O68" s="67"/>
      <c r="P68" s="15"/>
    </row>
    <row r="69" spans="1:16" ht="13.5" customHeight="1">
      <c r="A69" s="70"/>
      <c r="B69" s="6" t="s">
        <v>126</v>
      </c>
      <c r="C69" s="58"/>
      <c r="D69" s="61"/>
      <c r="E69" s="64"/>
      <c r="F69" s="64"/>
      <c r="G69" s="16">
        <v>216099</v>
      </c>
      <c r="H69" s="16">
        <v>150885.72</v>
      </c>
      <c r="I69" s="16">
        <f t="shared" si="4"/>
        <v>65213.28</v>
      </c>
      <c r="J69" s="7"/>
      <c r="K69" s="7" t="s">
        <v>226</v>
      </c>
      <c r="L69" s="9" t="s">
        <v>14</v>
      </c>
      <c r="M69" s="7"/>
      <c r="N69" s="7"/>
      <c r="O69" s="67"/>
      <c r="P69" s="15"/>
    </row>
    <row r="70" spans="1:16" ht="14.25" customHeight="1">
      <c r="A70" s="70"/>
      <c r="B70" s="6" t="s">
        <v>127</v>
      </c>
      <c r="C70" s="58"/>
      <c r="D70" s="61"/>
      <c r="E70" s="64"/>
      <c r="F70" s="64"/>
      <c r="G70" s="16">
        <v>61736.2</v>
      </c>
      <c r="H70" s="16">
        <v>43105.76</v>
      </c>
      <c r="I70" s="16">
        <f t="shared" si="4"/>
        <v>18630.439999999995</v>
      </c>
      <c r="J70" s="7"/>
      <c r="K70" s="7" t="s">
        <v>226</v>
      </c>
      <c r="L70" s="9" t="s">
        <v>14</v>
      </c>
      <c r="M70" s="7"/>
      <c r="N70" s="7"/>
      <c r="O70" s="67"/>
      <c r="P70" s="15"/>
    </row>
    <row r="71" spans="1:16" ht="15.75" customHeight="1">
      <c r="A71" s="70"/>
      <c r="B71" s="6" t="s">
        <v>128</v>
      </c>
      <c r="C71" s="58"/>
      <c r="D71" s="61"/>
      <c r="E71" s="64"/>
      <c r="F71" s="64"/>
      <c r="G71" s="16">
        <v>170500</v>
      </c>
      <c r="H71" s="16">
        <v>119047.36</v>
      </c>
      <c r="I71" s="16">
        <f t="shared" si="4"/>
        <v>51452.64</v>
      </c>
      <c r="J71" s="7"/>
      <c r="K71" s="7" t="s">
        <v>226</v>
      </c>
      <c r="L71" s="9" t="s">
        <v>14</v>
      </c>
      <c r="M71" s="7"/>
      <c r="N71" s="7"/>
      <c r="O71" s="67"/>
      <c r="P71" s="15"/>
    </row>
    <row r="72" spans="1:16" ht="15.75" customHeight="1">
      <c r="A72" s="71"/>
      <c r="B72" s="6" t="s">
        <v>186</v>
      </c>
      <c r="C72" s="59"/>
      <c r="D72" s="62"/>
      <c r="E72" s="65"/>
      <c r="F72" s="65"/>
      <c r="G72" s="16">
        <v>109180</v>
      </c>
      <c r="H72" s="16">
        <v>76232.21</v>
      </c>
      <c r="I72" s="16">
        <f t="shared" si="4"/>
        <v>32947.78999999999</v>
      </c>
      <c r="J72" s="7"/>
      <c r="K72" s="7" t="s">
        <v>226</v>
      </c>
      <c r="L72" s="9" t="s">
        <v>14</v>
      </c>
      <c r="M72" s="7"/>
      <c r="N72" s="7"/>
      <c r="O72" s="68"/>
      <c r="P72" s="15"/>
    </row>
    <row r="73" spans="1:16" ht="16.5" customHeight="1">
      <c r="A73" s="69">
        <v>31</v>
      </c>
      <c r="B73" s="5" t="s">
        <v>34</v>
      </c>
      <c r="C73" s="31" t="s">
        <v>35</v>
      </c>
      <c r="D73" s="60" t="s">
        <v>10</v>
      </c>
      <c r="E73" s="63">
        <v>41613</v>
      </c>
      <c r="F73" s="63">
        <v>41628</v>
      </c>
      <c r="G73" s="49">
        <f>G74+G75+G76+G77+G78+G79+G80+G81</f>
        <v>2996361.5</v>
      </c>
      <c r="H73" s="49">
        <f>H74+H75+H76+H77+H78+H79+H80+H81</f>
        <v>2560027.37</v>
      </c>
      <c r="I73" s="49">
        <f t="shared" si="4"/>
        <v>436334.1299999999</v>
      </c>
      <c r="J73" s="50" t="s">
        <v>223</v>
      </c>
      <c r="K73" s="7"/>
      <c r="L73" s="9" t="s">
        <v>227</v>
      </c>
      <c r="M73" s="7"/>
      <c r="N73" s="7"/>
      <c r="O73" s="66" t="s">
        <v>230</v>
      </c>
      <c r="P73" s="15"/>
    </row>
    <row r="74" spans="1:16" ht="14.25" customHeight="1">
      <c r="A74" s="70"/>
      <c r="B74" s="6" t="s">
        <v>100</v>
      </c>
      <c r="C74" s="57" t="s">
        <v>229</v>
      </c>
      <c r="D74" s="61"/>
      <c r="E74" s="64"/>
      <c r="F74" s="64"/>
      <c r="G74" s="16">
        <v>323130</v>
      </c>
      <c r="H74" s="16">
        <v>276075.49</v>
      </c>
      <c r="I74" s="16">
        <f t="shared" si="4"/>
        <v>47054.51000000001</v>
      </c>
      <c r="J74" s="50" t="s">
        <v>224</v>
      </c>
      <c r="K74" s="7" t="s">
        <v>226</v>
      </c>
      <c r="L74" s="9" t="s">
        <v>14</v>
      </c>
      <c r="M74" s="7"/>
      <c r="N74" s="7"/>
      <c r="O74" s="67"/>
      <c r="P74" s="15"/>
    </row>
    <row r="75" spans="1:16" ht="15.75" customHeight="1">
      <c r="A75" s="70"/>
      <c r="B75" s="41" t="s">
        <v>101</v>
      </c>
      <c r="C75" s="58"/>
      <c r="D75" s="61"/>
      <c r="E75" s="64"/>
      <c r="F75" s="64"/>
      <c r="G75" s="16">
        <v>442328.25</v>
      </c>
      <c r="H75" s="16">
        <v>377915.97</v>
      </c>
      <c r="I75" s="16">
        <f t="shared" si="4"/>
        <v>64412.28000000003</v>
      </c>
      <c r="J75" s="50" t="s">
        <v>225</v>
      </c>
      <c r="K75" s="7" t="s">
        <v>226</v>
      </c>
      <c r="L75" s="9" t="s">
        <v>14</v>
      </c>
      <c r="M75" s="7"/>
      <c r="N75" s="7"/>
      <c r="O75" s="67"/>
      <c r="P75" s="15"/>
    </row>
    <row r="76" spans="1:16" ht="15.75" customHeight="1">
      <c r="A76" s="70"/>
      <c r="B76" s="6" t="s">
        <v>125</v>
      </c>
      <c r="C76" s="58"/>
      <c r="D76" s="61"/>
      <c r="E76" s="64"/>
      <c r="F76" s="64"/>
      <c r="G76" s="16">
        <v>147079.44</v>
      </c>
      <c r="H76" s="16">
        <v>125661.58</v>
      </c>
      <c r="I76" s="16">
        <f t="shared" si="4"/>
        <v>21417.86</v>
      </c>
      <c r="J76" s="50"/>
      <c r="K76" s="7" t="s">
        <v>226</v>
      </c>
      <c r="L76" s="9" t="s">
        <v>14</v>
      </c>
      <c r="M76" s="7"/>
      <c r="N76" s="7"/>
      <c r="O76" s="67"/>
      <c r="P76" s="15"/>
    </row>
    <row r="77" spans="1:16" ht="14.25" customHeight="1">
      <c r="A77" s="70"/>
      <c r="B77" s="6" t="s">
        <v>99</v>
      </c>
      <c r="C77" s="58"/>
      <c r="D77" s="61"/>
      <c r="E77" s="64"/>
      <c r="F77" s="64"/>
      <c r="G77" s="16">
        <v>649892.25</v>
      </c>
      <c r="H77" s="16">
        <v>555253.33</v>
      </c>
      <c r="I77" s="16">
        <f t="shared" si="4"/>
        <v>94638.92000000004</v>
      </c>
      <c r="J77" s="46"/>
      <c r="K77" s="7" t="s">
        <v>226</v>
      </c>
      <c r="L77" s="9" t="s">
        <v>14</v>
      </c>
      <c r="M77" s="7"/>
      <c r="N77" s="7"/>
      <c r="O77" s="67"/>
      <c r="P77" s="15"/>
    </row>
    <row r="78" spans="1:16" ht="15" customHeight="1">
      <c r="A78" s="70"/>
      <c r="B78" s="6" t="s">
        <v>126</v>
      </c>
      <c r="C78" s="58"/>
      <c r="D78" s="61"/>
      <c r="E78" s="64"/>
      <c r="F78" s="64"/>
      <c r="G78" s="16">
        <v>222922.3</v>
      </c>
      <c r="H78" s="16">
        <v>190460.13</v>
      </c>
      <c r="I78" s="16">
        <f t="shared" si="4"/>
        <v>32462.169999999984</v>
      </c>
      <c r="J78" s="7"/>
      <c r="K78" s="7" t="s">
        <v>226</v>
      </c>
      <c r="L78" s="9" t="s">
        <v>14</v>
      </c>
      <c r="M78" s="7"/>
      <c r="N78" s="7"/>
      <c r="O78" s="67"/>
      <c r="P78" s="15"/>
    </row>
    <row r="79" spans="1:16" ht="15" customHeight="1">
      <c r="A79" s="70"/>
      <c r="B79" s="6" t="s">
        <v>127</v>
      </c>
      <c r="C79" s="58"/>
      <c r="D79" s="61"/>
      <c r="E79" s="64"/>
      <c r="F79" s="64"/>
      <c r="G79" s="16">
        <v>279811.47</v>
      </c>
      <c r="H79" s="16">
        <v>239065.04</v>
      </c>
      <c r="I79" s="16">
        <f t="shared" si="4"/>
        <v>40746.429999999964</v>
      </c>
      <c r="J79" s="7"/>
      <c r="K79" s="7" t="s">
        <v>226</v>
      </c>
      <c r="L79" s="9" t="s">
        <v>14</v>
      </c>
      <c r="M79" s="7"/>
      <c r="N79" s="7"/>
      <c r="O79" s="67"/>
      <c r="P79" s="15"/>
    </row>
    <row r="80" spans="1:16" ht="15" customHeight="1">
      <c r="A80" s="70"/>
      <c r="B80" s="6" t="s">
        <v>128</v>
      </c>
      <c r="C80" s="58"/>
      <c r="D80" s="61"/>
      <c r="E80" s="64"/>
      <c r="F80" s="64"/>
      <c r="G80" s="16">
        <v>509015.5</v>
      </c>
      <c r="H80" s="16">
        <v>434892.15</v>
      </c>
      <c r="I80" s="16">
        <f t="shared" si="4"/>
        <v>74123.34999999998</v>
      </c>
      <c r="J80" s="7"/>
      <c r="K80" s="7" t="s">
        <v>226</v>
      </c>
      <c r="L80" s="9" t="s">
        <v>14</v>
      </c>
      <c r="M80" s="7"/>
      <c r="N80" s="7"/>
      <c r="O80" s="67"/>
      <c r="P80" s="15"/>
    </row>
    <row r="81" spans="1:16" ht="13.5" customHeight="1">
      <c r="A81" s="71"/>
      <c r="B81" s="6" t="s">
        <v>186</v>
      </c>
      <c r="C81" s="59"/>
      <c r="D81" s="62"/>
      <c r="E81" s="65"/>
      <c r="F81" s="65"/>
      <c r="G81" s="16">
        <v>422182.29</v>
      </c>
      <c r="H81" s="16">
        <v>360703.68</v>
      </c>
      <c r="I81" s="16">
        <f t="shared" si="4"/>
        <v>61478.609999999986</v>
      </c>
      <c r="J81" s="7"/>
      <c r="K81" s="7" t="s">
        <v>226</v>
      </c>
      <c r="L81" s="9" t="s">
        <v>14</v>
      </c>
      <c r="M81" s="7"/>
      <c r="N81" s="7"/>
      <c r="O81" s="68"/>
      <c r="P81" s="15"/>
    </row>
    <row r="82" spans="1:16" ht="15" customHeight="1">
      <c r="A82" s="72">
        <v>32</v>
      </c>
      <c r="B82" s="5" t="s">
        <v>34</v>
      </c>
      <c r="C82" s="31" t="s">
        <v>35</v>
      </c>
      <c r="D82" s="60" t="s">
        <v>10</v>
      </c>
      <c r="E82" s="63">
        <v>41613</v>
      </c>
      <c r="F82" s="63">
        <v>41624</v>
      </c>
      <c r="G82" s="49">
        <f>G83+G84+G85+G86+G87+G88+G89</f>
        <v>1658637.8</v>
      </c>
      <c r="H82" s="49">
        <f>H83+H84+H85+H86+H87+H88+H89</f>
        <v>1658637.8</v>
      </c>
      <c r="I82" s="49">
        <f t="shared" si="4"/>
        <v>0</v>
      </c>
      <c r="J82" s="50"/>
      <c r="K82" s="7"/>
      <c r="L82" s="9" t="s">
        <v>227</v>
      </c>
      <c r="M82" s="7"/>
      <c r="N82" s="7"/>
      <c r="O82" s="66" t="s">
        <v>44</v>
      </c>
      <c r="P82" s="15"/>
    </row>
    <row r="83" spans="1:16" ht="14.25" customHeight="1">
      <c r="A83" s="73"/>
      <c r="B83" s="6" t="s">
        <v>100</v>
      </c>
      <c r="C83" s="57" t="s">
        <v>170</v>
      </c>
      <c r="D83" s="61"/>
      <c r="E83" s="64"/>
      <c r="F83" s="64"/>
      <c r="G83" s="16">
        <v>259753</v>
      </c>
      <c r="H83" s="16">
        <v>259753</v>
      </c>
      <c r="I83" s="16">
        <f t="shared" si="4"/>
        <v>0</v>
      </c>
      <c r="J83" s="50" t="s">
        <v>223</v>
      </c>
      <c r="K83" s="7" t="s">
        <v>226</v>
      </c>
      <c r="L83" s="9" t="s">
        <v>14</v>
      </c>
      <c r="M83" s="7"/>
      <c r="N83" s="7"/>
      <c r="O83" s="67"/>
      <c r="P83" s="15"/>
    </row>
    <row r="84" spans="1:16" ht="23.25" customHeight="1">
      <c r="A84" s="73"/>
      <c r="B84" s="41" t="s">
        <v>101</v>
      </c>
      <c r="C84" s="58"/>
      <c r="D84" s="61"/>
      <c r="E84" s="64"/>
      <c r="F84" s="64"/>
      <c r="G84" s="16">
        <v>773908</v>
      </c>
      <c r="H84" s="16">
        <v>773908</v>
      </c>
      <c r="I84" s="16">
        <f t="shared" si="4"/>
        <v>0</v>
      </c>
      <c r="J84" s="50" t="s">
        <v>224</v>
      </c>
      <c r="K84" s="7" t="s">
        <v>226</v>
      </c>
      <c r="L84" s="9" t="s">
        <v>14</v>
      </c>
      <c r="M84" s="7"/>
      <c r="N84" s="7"/>
      <c r="O84" s="67"/>
      <c r="P84" s="15"/>
    </row>
    <row r="85" spans="1:16" ht="12.75" customHeight="1">
      <c r="A85" s="73"/>
      <c r="B85" s="6" t="s">
        <v>125</v>
      </c>
      <c r="C85" s="58"/>
      <c r="D85" s="61"/>
      <c r="E85" s="64"/>
      <c r="F85" s="64"/>
      <c r="G85" s="16">
        <v>96314.4</v>
      </c>
      <c r="H85" s="16">
        <v>96314.4</v>
      </c>
      <c r="I85" s="16">
        <f t="shared" si="4"/>
        <v>0</v>
      </c>
      <c r="J85" s="50" t="s">
        <v>225</v>
      </c>
      <c r="K85" s="7" t="s">
        <v>226</v>
      </c>
      <c r="L85" s="9" t="s">
        <v>14</v>
      </c>
      <c r="M85" s="7"/>
      <c r="N85" s="7"/>
      <c r="O85" s="67"/>
      <c r="P85" s="15"/>
    </row>
    <row r="86" spans="1:16" ht="13.5" customHeight="1">
      <c r="A86" s="73"/>
      <c r="B86" s="6" t="s">
        <v>99</v>
      </c>
      <c r="C86" s="58"/>
      <c r="D86" s="61"/>
      <c r="E86" s="64"/>
      <c r="F86" s="64"/>
      <c r="G86" s="16">
        <v>192881.6</v>
      </c>
      <c r="H86" s="16">
        <v>192881.6</v>
      </c>
      <c r="I86" s="16">
        <f t="shared" si="4"/>
        <v>0</v>
      </c>
      <c r="J86" s="50"/>
      <c r="K86" s="7" t="s">
        <v>226</v>
      </c>
      <c r="L86" s="9" t="s">
        <v>14</v>
      </c>
      <c r="M86" s="7"/>
      <c r="N86" s="7"/>
      <c r="O86" s="67"/>
      <c r="P86" s="15"/>
    </row>
    <row r="87" spans="1:16" ht="13.5" customHeight="1">
      <c r="A87" s="73"/>
      <c r="B87" s="6" t="s">
        <v>126</v>
      </c>
      <c r="C87" s="58"/>
      <c r="D87" s="61"/>
      <c r="E87" s="64"/>
      <c r="F87" s="64"/>
      <c r="G87" s="16">
        <v>14851.2</v>
      </c>
      <c r="H87" s="16">
        <v>14851.2</v>
      </c>
      <c r="I87" s="16">
        <f t="shared" si="4"/>
        <v>0</v>
      </c>
      <c r="J87" s="46"/>
      <c r="K87" s="7" t="s">
        <v>226</v>
      </c>
      <c r="L87" s="9" t="s">
        <v>14</v>
      </c>
      <c r="M87" s="7"/>
      <c r="N87" s="7"/>
      <c r="O87" s="67"/>
      <c r="P87" s="15"/>
    </row>
    <row r="88" spans="1:16" ht="13.5" customHeight="1">
      <c r="A88" s="73"/>
      <c r="B88" s="6" t="s">
        <v>127</v>
      </c>
      <c r="C88" s="58"/>
      <c r="D88" s="61"/>
      <c r="E88" s="64"/>
      <c r="F88" s="64"/>
      <c r="G88" s="16">
        <v>169794</v>
      </c>
      <c r="H88" s="16">
        <v>169794</v>
      </c>
      <c r="I88" s="16">
        <f t="shared" si="4"/>
        <v>0</v>
      </c>
      <c r="J88" s="7"/>
      <c r="K88" s="7" t="s">
        <v>226</v>
      </c>
      <c r="L88" s="9" t="s">
        <v>14</v>
      </c>
      <c r="M88" s="7"/>
      <c r="N88" s="7"/>
      <c r="O88" s="67"/>
      <c r="P88" s="15"/>
    </row>
    <row r="89" spans="1:16" ht="13.5" customHeight="1">
      <c r="A89" s="74"/>
      <c r="B89" s="6" t="s">
        <v>186</v>
      </c>
      <c r="C89" s="59"/>
      <c r="D89" s="62"/>
      <c r="E89" s="65"/>
      <c r="F89" s="65"/>
      <c r="G89" s="16">
        <v>151135.6</v>
      </c>
      <c r="H89" s="16">
        <v>151135.6</v>
      </c>
      <c r="I89" s="16">
        <f t="shared" si="4"/>
        <v>0</v>
      </c>
      <c r="J89" s="7"/>
      <c r="K89" s="7" t="s">
        <v>226</v>
      </c>
      <c r="L89" s="9" t="s">
        <v>14</v>
      </c>
      <c r="M89" s="7"/>
      <c r="N89" s="7"/>
      <c r="O89" s="68"/>
      <c r="P89" s="15"/>
    </row>
    <row r="90" spans="1:16" ht="71.25" customHeight="1">
      <c r="A90" s="48">
        <v>33</v>
      </c>
      <c r="B90" s="5" t="s">
        <v>16</v>
      </c>
      <c r="C90" s="6" t="s">
        <v>171</v>
      </c>
      <c r="D90" s="5" t="s">
        <v>10</v>
      </c>
      <c r="E90" s="7">
        <v>41620</v>
      </c>
      <c r="F90" s="7">
        <v>41628</v>
      </c>
      <c r="G90" s="16">
        <v>999222</v>
      </c>
      <c r="H90" s="16">
        <v>999222</v>
      </c>
      <c r="I90" s="16">
        <f>G90-H90</f>
        <v>0</v>
      </c>
      <c r="J90" s="7" t="s">
        <v>215</v>
      </c>
      <c r="K90" s="7" t="s">
        <v>216</v>
      </c>
      <c r="L90" s="47" t="s">
        <v>217</v>
      </c>
      <c r="M90" s="7"/>
      <c r="N90" s="7"/>
      <c r="O90" s="14" t="s">
        <v>121</v>
      </c>
      <c r="P90" s="15"/>
    </row>
    <row r="91" spans="1:16" ht="51.75" customHeight="1">
      <c r="A91" s="40">
        <v>34</v>
      </c>
      <c r="B91" s="34" t="s">
        <v>218</v>
      </c>
      <c r="C91" s="6" t="s">
        <v>172</v>
      </c>
      <c r="D91" s="5" t="s">
        <v>219</v>
      </c>
      <c r="E91" s="7">
        <v>41621</v>
      </c>
      <c r="F91" s="7">
        <v>41628</v>
      </c>
      <c r="G91" s="16">
        <v>249963.67</v>
      </c>
      <c r="H91" s="16">
        <v>249798.9</v>
      </c>
      <c r="I91" s="16">
        <f>G91-H91</f>
        <v>164.77000000001863</v>
      </c>
      <c r="J91" s="7" t="s">
        <v>238</v>
      </c>
      <c r="K91" s="7" t="s">
        <v>220</v>
      </c>
      <c r="L91" s="47" t="s">
        <v>217</v>
      </c>
      <c r="M91" s="7" t="s">
        <v>244</v>
      </c>
      <c r="N91" s="7"/>
      <c r="O91" s="14" t="s">
        <v>221</v>
      </c>
      <c r="P91" s="15"/>
    </row>
    <row r="92" spans="1:16" ht="42" customHeight="1">
      <c r="A92" s="48">
        <v>35</v>
      </c>
      <c r="B92" s="5" t="s">
        <v>128</v>
      </c>
      <c r="C92" s="6" t="s">
        <v>173</v>
      </c>
      <c r="D92" s="5" t="s">
        <v>219</v>
      </c>
      <c r="E92" s="7">
        <v>41621</v>
      </c>
      <c r="F92" s="7">
        <v>41634</v>
      </c>
      <c r="G92" s="16">
        <v>223059.2</v>
      </c>
      <c r="H92" s="16">
        <v>211906</v>
      </c>
      <c r="I92" s="16">
        <f>G92-H92</f>
        <v>11153.200000000012</v>
      </c>
      <c r="J92" s="7" t="s">
        <v>254</v>
      </c>
      <c r="K92" s="7" t="s">
        <v>222</v>
      </c>
      <c r="L92" s="47" t="s">
        <v>217</v>
      </c>
      <c r="M92" s="7"/>
      <c r="N92" s="7"/>
      <c r="O92" s="14"/>
      <c r="P92" s="15"/>
    </row>
    <row r="93" spans="1:16" ht="15.75" customHeight="1">
      <c r="A93" s="82" t="s">
        <v>234</v>
      </c>
      <c r="B93" s="82"/>
      <c r="C93" s="82"/>
      <c r="D93" s="82"/>
      <c r="E93" s="82"/>
      <c r="F93" s="82"/>
      <c r="G93" s="30">
        <f>G4+G13+G21+G22+G23+G24+G25+G26+G27+G28+G29+G37+G43+G48+G49+G50+G51+G52+G53+G54+G55+G56+G57+G58+G59+G60+G61+G62+G63+G64+G73+G82+G90+G91+G92</f>
        <v>35458104.89000001</v>
      </c>
      <c r="H93" s="30">
        <f>H4+H13+H21+H22+H23+H24+H25+H26+H27+H28+H29+H37+H43+H48+H49+H50+H51+H52+H53+H54+H55+H56+H57+H58+H59+H60+H61+H62+H63+H64+H73+H82+H90+H91+H92</f>
        <v>31429180.060000002</v>
      </c>
      <c r="I93" s="30">
        <f>I4+I13+I21+I22+I23+I24+I25+I26+I27+I28+I29+I37+I43+I48+I49+I50+I51+I52+I53+I54+I55+I56+I57+I58+I59+I60+I61+I62+I63+I64+I73+I82+I90+I91+I92</f>
        <v>4028924.83</v>
      </c>
      <c r="J93" s="96"/>
      <c r="K93" s="96"/>
      <c r="L93" s="96"/>
      <c r="M93" s="96"/>
      <c r="N93" s="96"/>
      <c r="O93" s="96"/>
      <c r="P93" s="15"/>
    </row>
    <row r="94" spans="1:16" ht="19.5" customHeight="1">
      <c r="A94" s="82" t="s">
        <v>235</v>
      </c>
      <c r="B94" s="82"/>
      <c r="C94" s="82"/>
      <c r="D94" s="82"/>
      <c r="E94" s="82"/>
      <c r="F94" s="82"/>
      <c r="G94" s="30">
        <f>G4+G13+G21+G23+G24+G25+G26+G27+G28+G29+G37+G43+G48+G49+G51+G52+G53+G54+G55+G56+G57+G58+G59+G61+G62+G64+G73+G82+G90</f>
        <v>34494075.35</v>
      </c>
      <c r="H94" s="30">
        <f>H4+H13+H21+H23+H24+H25+H26+H27+H28+H29+H37+H43+H48+H49+H51+H52+H53+H54+H55+H56+H57+H58+H59+H61+H62+H64+H73+H82+H90</f>
        <v>30564408.160000004</v>
      </c>
      <c r="I94" s="30">
        <f>I4+I13+I21+I23+I24+I25+I26+I27+I28+I29+I37+I43+I48+I49+I51+I52+I53+I54+I55+I56+I57+I58+I59+I61+I62+I64+I73+I82+I90</f>
        <v>3929667.19</v>
      </c>
      <c r="J94" s="83"/>
      <c r="K94" s="84"/>
      <c r="L94" s="84"/>
      <c r="M94" s="84"/>
      <c r="N94" s="84"/>
      <c r="O94" s="85"/>
      <c r="P94" s="15"/>
    </row>
    <row r="95" spans="1:16" ht="15.75" customHeight="1">
      <c r="A95" s="94" t="s">
        <v>155</v>
      </c>
      <c r="B95" s="94"/>
      <c r="C95" s="94"/>
      <c r="D95" s="94"/>
      <c r="E95" s="94"/>
      <c r="F95" s="94"/>
      <c r="G95" s="30">
        <f>G23+G29+G37+G43</f>
        <v>2608547.87</v>
      </c>
      <c r="H95" s="30">
        <f>H23+H29+H37+H43</f>
        <v>2402214.95</v>
      </c>
      <c r="I95" s="30">
        <f>I23+I29+I37+I43</f>
        <v>206332.91999999987</v>
      </c>
      <c r="J95" s="86"/>
      <c r="K95" s="87"/>
      <c r="L95" s="87"/>
      <c r="M95" s="87"/>
      <c r="N95" s="87"/>
      <c r="O95" s="88"/>
      <c r="P95" s="15"/>
    </row>
    <row r="96" spans="1:16" ht="17.25" customHeight="1">
      <c r="A96" s="82" t="s">
        <v>236</v>
      </c>
      <c r="B96" s="82"/>
      <c r="C96" s="82"/>
      <c r="D96" s="82"/>
      <c r="E96" s="82"/>
      <c r="F96" s="82"/>
      <c r="G96" s="30">
        <f>G22+G50+G60+G91+G92+G63</f>
        <v>964029.54</v>
      </c>
      <c r="H96" s="30">
        <f>H22+H50+H60+H91+H92+H63</f>
        <v>864771.9</v>
      </c>
      <c r="I96" s="30">
        <f>I22+I50+I60+I91+I92+I63</f>
        <v>99257.64000000003</v>
      </c>
      <c r="J96" s="86"/>
      <c r="K96" s="87"/>
      <c r="L96" s="87"/>
      <c r="M96" s="87"/>
      <c r="N96" s="87"/>
      <c r="O96" s="88"/>
      <c r="P96" s="15"/>
    </row>
    <row r="97" spans="1:16" ht="15.75" customHeight="1">
      <c r="A97" s="94" t="s">
        <v>237</v>
      </c>
      <c r="B97" s="94"/>
      <c r="C97" s="94"/>
      <c r="D97" s="94"/>
      <c r="E97" s="94"/>
      <c r="F97" s="94"/>
      <c r="G97" s="38">
        <f>G22+G60+G63</f>
        <v>263345.67</v>
      </c>
      <c r="H97" s="38">
        <f>H22+H60+H63</f>
        <v>181717</v>
      </c>
      <c r="I97" s="38">
        <f>I22+I60+I63</f>
        <v>81628.67</v>
      </c>
      <c r="J97" s="86"/>
      <c r="K97" s="87"/>
      <c r="L97" s="87"/>
      <c r="M97" s="87"/>
      <c r="N97" s="87"/>
      <c r="O97" s="88"/>
      <c r="P97" s="15"/>
    </row>
    <row r="98" spans="1:16" ht="12.75">
      <c r="A98" s="93" t="s">
        <v>57</v>
      </c>
      <c r="B98" s="93"/>
      <c r="C98" s="93"/>
      <c r="D98" s="93"/>
      <c r="E98" s="93"/>
      <c r="F98" s="93"/>
      <c r="G98" s="39">
        <v>0</v>
      </c>
      <c r="H98" s="39">
        <v>0</v>
      </c>
      <c r="I98" s="39">
        <v>0</v>
      </c>
      <c r="J98" s="89"/>
      <c r="K98" s="90"/>
      <c r="L98" s="90"/>
      <c r="M98" s="90"/>
      <c r="N98" s="90"/>
      <c r="O98" s="91"/>
      <c r="P98" s="15"/>
    </row>
    <row r="99" spans="1:16" ht="16.5" customHeight="1">
      <c r="A99" s="97" t="s">
        <v>255</v>
      </c>
      <c r="B99" s="97"/>
      <c r="C99" s="97"/>
      <c r="D99" s="97"/>
      <c r="E99" s="97"/>
      <c r="F99" s="97"/>
      <c r="G99" s="98" t="s">
        <v>256</v>
      </c>
      <c r="H99" s="39">
        <f>H93-H64-H73-H82-H90-H92</f>
        <v>24442867.54</v>
      </c>
      <c r="I99" s="28"/>
      <c r="J99" s="29"/>
      <c r="K99" s="29"/>
      <c r="L99" s="27"/>
      <c r="M99" s="27"/>
      <c r="N99" s="27"/>
      <c r="O99" s="27"/>
      <c r="P99" s="15"/>
    </row>
    <row r="100" spans="1:11" ht="13.5">
      <c r="A100" s="95"/>
      <c r="B100" s="95"/>
      <c r="C100" s="95"/>
      <c r="D100" s="95"/>
      <c r="E100" s="95"/>
      <c r="F100" s="95"/>
      <c r="G100" s="95"/>
      <c r="H100" s="95"/>
      <c r="I100" s="95"/>
      <c r="J100" s="95"/>
      <c r="K100" s="95"/>
    </row>
    <row r="101" spans="1:2" ht="12.75" hidden="1">
      <c r="A101" s="25"/>
      <c r="B101" s="1"/>
    </row>
    <row r="102" spans="1:9" ht="12.75">
      <c r="A102" s="25"/>
      <c r="B102" s="1"/>
      <c r="G102" s="2"/>
      <c r="H102" s="2"/>
      <c r="I102" s="2"/>
    </row>
    <row r="103" spans="1:15" ht="19.5" customHeight="1">
      <c r="A103" s="92" t="s">
        <v>19</v>
      </c>
      <c r="B103" s="92"/>
      <c r="C103" s="92"/>
      <c r="D103" s="92"/>
      <c r="E103" s="92"/>
      <c r="F103" s="92"/>
      <c r="G103" s="92"/>
      <c r="H103" s="92"/>
      <c r="I103" s="92"/>
      <c r="J103" s="92"/>
      <c r="K103" s="92"/>
      <c r="L103" s="92"/>
      <c r="M103" s="92"/>
      <c r="N103" s="92"/>
      <c r="O103" s="92"/>
    </row>
    <row r="104" spans="8:10" ht="12.75" customHeight="1">
      <c r="H104" s="2"/>
      <c r="J104" t="s">
        <v>250</v>
      </c>
    </row>
    <row r="105" spans="7:8" ht="12.75">
      <c r="G105" s="2"/>
      <c r="H105" s="3"/>
    </row>
    <row r="106" spans="6:8" ht="12.75">
      <c r="F106" s="2"/>
      <c r="G106" s="2"/>
      <c r="H106" s="20"/>
    </row>
    <row r="107" spans="4:10" ht="12.75">
      <c r="D107" s="2"/>
      <c r="E107" s="17"/>
      <c r="G107" s="2"/>
      <c r="H107" s="2"/>
      <c r="I107" s="2"/>
      <c r="J107" s="2"/>
    </row>
    <row r="108" spans="7:8" ht="12.75">
      <c r="G108" s="2"/>
      <c r="H108" s="19"/>
    </row>
    <row r="109" spans="8:10" ht="12.75">
      <c r="H109" s="19"/>
      <c r="I109" s="19"/>
      <c r="J109" s="19"/>
    </row>
    <row r="110" ht="12.75">
      <c r="H110" s="20"/>
    </row>
    <row r="111" spans="4:8" ht="12.75">
      <c r="D111" s="18"/>
      <c r="H111" s="2"/>
    </row>
    <row r="112" ht="12.75">
      <c r="D112" s="18"/>
    </row>
    <row r="113" ht="12.75">
      <c r="D113" s="18"/>
    </row>
    <row r="114" ht="12.75">
      <c r="D114" s="18"/>
    </row>
    <row r="115" ht="12.75">
      <c r="D115" s="18"/>
    </row>
  </sheetData>
  <sheetProtection/>
  <mergeCells count="61">
    <mergeCell ref="A99:F99"/>
    <mergeCell ref="D4:D12"/>
    <mergeCell ref="E4:E12"/>
    <mergeCell ref="F4:F12"/>
    <mergeCell ref="C5:C12"/>
    <mergeCell ref="O5:O12"/>
    <mergeCell ref="F13:F20"/>
    <mergeCell ref="A95:F95"/>
    <mergeCell ref="A100:K100"/>
    <mergeCell ref="E13:E20"/>
    <mergeCell ref="J93:O93"/>
    <mergeCell ref="C14:C20"/>
    <mergeCell ref="D13:D20"/>
    <mergeCell ref="C30:C36"/>
    <mergeCell ref="A29:A36"/>
    <mergeCell ref="D29:D36"/>
    <mergeCell ref="E29:E36"/>
    <mergeCell ref="A1:O1"/>
    <mergeCell ref="O14:O20"/>
    <mergeCell ref="A93:F93"/>
    <mergeCell ref="A13:A20"/>
    <mergeCell ref="J94:O98"/>
    <mergeCell ref="A103:O103"/>
    <mergeCell ref="A98:F98"/>
    <mergeCell ref="A94:F94"/>
    <mergeCell ref="A96:F96"/>
    <mergeCell ref="A97:F97"/>
    <mergeCell ref="F43:F47"/>
    <mergeCell ref="O44:O47"/>
    <mergeCell ref="F29:F36"/>
    <mergeCell ref="C38:C42"/>
    <mergeCell ref="A37:A42"/>
    <mergeCell ref="D37:D42"/>
    <mergeCell ref="E37:E42"/>
    <mergeCell ref="F37:F42"/>
    <mergeCell ref="A64:A72"/>
    <mergeCell ref="A82:A89"/>
    <mergeCell ref="O38:O42"/>
    <mergeCell ref="O30:O36"/>
    <mergeCell ref="J52:N52"/>
    <mergeCell ref="J48:N48"/>
    <mergeCell ref="C44:C47"/>
    <mergeCell ref="A43:A47"/>
    <mergeCell ref="D43:D47"/>
    <mergeCell ref="E43:E47"/>
    <mergeCell ref="C74:C81"/>
    <mergeCell ref="D73:D81"/>
    <mergeCell ref="E73:E81"/>
    <mergeCell ref="F73:F81"/>
    <mergeCell ref="O73:O81"/>
    <mergeCell ref="A73:A81"/>
    <mergeCell ref="C83:C89"/>
    <mergeCell ref="D82:D89"/>
    <mergeCell ref="E82:E89"/>
    <mergeCell ref="F82:F89"/>
    <mergeCell ref="O82:O89"/>
    <mergeCell ref="C65:C72"/>
    <mergeCell ref="D64:D72"/>
    <mergeCell ref="E64:E72"/>
    <mergeCell ref="F64:F72"/>
    <mergeCell ref="O64:O72"/>
  </mergeCells>
  <printOptions horizontalCentered="1"/>
  <pageMargins left="0.7086614173228347" right="0.7086614173228347" top="0.7480314960629921" bottom="0.5511811023622047" header="0.31496062992125984" footer="0.11811023622047245"/>
  <pageSetup horizontalDpi="600" verticalDpi="600" orientation="landscape" paperSize="9" scale="55" r:id="rId1"/>
  <colBreaks count="1" manualBreakCount="1">
    <brk id="1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ORGANIZATIA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Lena</dc:creator>
  <cp:keywords/>
  <dc:description/>
  <cp:lastModifiedBy>Владелец</cp:lastModifiedBy>
  <cp:lastPrinted>2013-10-07T10:58:34Z</cp:lastPrinted>
  <dcterms:created xsi:type="dcterms:W3CDTF">2011-11-17T12:13:03Z</dcterms:created>
  <dcterms:modified xsi:type="dcterms:W3CDTF">2014-01-07T05:49:13Z</dcterms:modified>
  <cp:category/>
  <cp:version/>
  <cp:contentType/>
  <cp:contentStatus/>
</cp:coreProperties>
</file>